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5535" tabRatio="854" activeTab="0"/>
  </bookViews>
  <sheets>
    <sheet name="0. DATOS TABULACION" sheetId="1" r:id="rId1"/>
    <sheet name="1. DATOS PERSONALES" sheetId="2" r:id="rId2"/>
    <sheet name="2. 3. 4. TÍTULOS y POSTIT." sheetId="3" r:id="rId3"/>
    <sheet name="5. ANTIGÜ" sheetId="4" r:id="rId4"/>
    <sheet name="6. PARTICIPACION" sheetId="5" r:id="rId5"/>
    <sheet name="7. EVENTOS ARTE " sheetId="6" r:id="rId6"/>
    <sheet name="8. CURSOS Detalle" sheetId="7" r:id="rId7"/>
    <sheet name="9. A y B Trab.INVESTIGACION" sheetId="8" r:id="rId8"/>
    <sheet name="10.PUBLICACIONES" sheetId="9" r:id="rId9"/>
    <sheet name="11.OTRA EXPERIENCIA" sheetId="10" r:id="rId10"/>
    <sheet name="12. PERFECCIONAMIENTO" sheetId="11" r:id="rId11"/>
    <sheet name="Resumen PUNTAJES" sheetId="12" state="hidden" r:id="rId12"/>
    <sheet name="Síntesis Datos de Tabulación" sheetId="13" state="hidden" r:id="rId13"/>
    <sheet name="HReloj a HCated." sheetId="14" state="hidden" r:id="rId14"/>
  </sheets>
  <definedNames>
    <definedName name="_xlnm.Print_Area" localSheetId="2">'2. 3. 4. TÍTULOS y POSTIT.'!$A$1:$AB$52</definedName>
    <definedName name="_xlnm.Print_Titles" localSheetId="8">'10.PUBLICACIONES'!$11:$12</definedName>
    <definedName name="_xlnm.Print_Titles" localSheetId="9">'11.OTRA EXPERIENCIA'!$17:$18</definedName>
    <definedName name="_xlnm.Print_Titles" localSheetId="10">'12. PERFECCIONAMIENTO'!$11:$12</definedName>
    <definedName name="_xlnm.Print_Titles" localSheetId="2">'2. 3. 4. TÍTULOS y POSTIT.'!$7:$7</definedName>
    <definedName name="_xlnm.Print_Titles" localSheetId="4">'6. PARTICIPACION'!$6:$7</definedName>
    <definedName name="_xlnm.Print_Titles" localSheetId="5">'7. EVENTOS ARTE '!$7:$8</definedName>
    <definedName name="_xlnm.Print_Titles" localSheetId="6">'8. CURSOS Detalle'!$13:$14</definedName>
    <definedName name="_xlnm.Print_Titles" localSheetId="7">'9. A y B Trab.INVESTIGACION'!$10:$11</definedName>
  </definedNames>
  <calcPr fullCalcOnLoad="1"/>
</workbook>
</file>

<file path=xl/comments1.xml><?xml version="1.0" encoding="utf-8"?>
<comments xmlns="http://schemas.openxmlformats.org/spreadsheetml/2006/main">
  <authors>
    <author>Escuela</author>
  </authors>
  <commentList>
    <comment ref="A5" authorId="0">
      <text>
        <r>
          <rPr>
            <b/>
            <sz val="14"/>
            <rFont val="Tahoma"/>
            <family val="2"/>
          </rPr>
          <t>Esta Hoja sólo debe presentarse impresa, y será completada por la Institución.</t>
        </r>
      </text>
    </comment>
  </commentList>
</comments>
</file>

<file path=xl/comments10.xml><?xml version="1.0" encoding="utf-8"?>
<comments xmlns="http://schemas.openxmlformats.org/spreadsheetml/2006/main">
  <authors>
    <author>Escuela</author>
  </authors>
  <commentList>
    <comment ref="D17" authorId="0">
      <text>
        <r>
          <rPr>
            <b/>
            <sz val="8"/>
            <rFont val="Tahoma"/>
            <family val="0"/>
          </rPr>
          <t>Tipo puede ser: 
1: En el Nivel para el que forman 
2: En el trayecto curricular del Nivel Superior o equivalente (en descriptores) para el que se postula. 
3: En el Nivel Superior: en asesoría, gestión, coordinación, como curriculista, etc.</t>
        </r>
      </text>
    </comment>
  </commentList>
</comments>
</file>

<file path=xl/comments11.xml><?xml version="1.0" encoding="utf-8"?>
<comments xmlns="http://schemas.openxmlformats.org/spreadsheetml/2006/main">
  <authors>
    <author>Escuela</author>
  </authors>
  <commentList>
    <comment ref="D11" authorId="0">
      <text>
        <r>
          <rPr>
            <b/>
            <sz val="8"/>
            <rFont val="Tahoma"/>
            <family val="0"/>
          </rPr>
          <t>Ingrese el TIPO: 
1:  Con evaluación
2:  Sin evaluación</t>
        </r>
      </text>
    </comment>
    <comment ref="L11" authorId="0">
      <text>
        <r>
          <rPr>
            <b/>
            <sz val="8"/>
            <rFont val="Tahoma"/>
            <family val="0"/>
          </rPr>
          <t>Ingrese solamente el tipo: 
1:  Con evaluación
2:  Sin evaluación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 xml:space="preserve">Sólo marcar si corresponde al </t>
        </r>
        <r>
          <rPr>
            <b/>
            <sz val="12"/>
            <rFont val="Tahoma"/>
            <family val="2"/>
          </rPr>
          <t>circuito E</t>
        </r>
        <r>
          <rPr>
            <sz val="12"/>
            <rFont val="Tahoma"/>
            <family val="2"/>
          </rPr>
          <t xml:space="preserve">, NO si ha rendido evaluación.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marcelo</author>
  </authors>
  <commentList>
    <comment ref="C54" authorId="0">
      <text>
        <r>
          <rPr>
            <b/>
            <sz val="12"/>
            <rFont val="Tahoma"/>
            <family val="2"/>
          </rPr>
          <t>Ver Nota 2</t>
        </r>
      </text>
    </comment>
  </commentList>
</comments>
</file>

<file path=xl/comments2.xml><?xml version="1.0" encoding="utf-8"?>
<comments xmlns="http://schemas.openxmlformats.org/spreadsheetml/2006/main">
  <authors>
    <author>Escuela</author>
  </authors>
  <commentList>
    <comment ref="B9" authorId="0">
      <text>
        <r>
          <rPr>
            <b/>
            <sz val="8"/>
            <rFont val="Tahoma"/>
            <family val="0"/>
          </rPr>
          <t>Ingrese N° documento sin puntos</t>
        </r>
      </text>
    </comment>
  </commentList>
</comments>
</file>

<file path=xl/comments3.xml><?xml version="1.0" encoding="utf-8"?>
<comments xmlns="http://schemas.openxmlformats.org/spreadsheetml/2006/main">
  <authors>
    <author>Escuela</author>
  </authors>
  <commentList>
    <comment ref="A8" authorId="0">
      <text>
        <r>
          <rPr>
            <sz val="12"/>
            <rFont val="Tahoma"/>
            <family val="2"/>
          </rPr>
          <t xml:space="preserve">Es obligatorio el llenado de este campo. </t>
        </r>
      </text>
    </comment>
    <comment ref="A7" authorId="0">
      <text>
        <r>
          <rPr>
            <b/>
            <sz val="11"/>
            <rFont val="Tahoma"/>
            <family val="2"/>
          </rPr>
          <t>CAMPOS DE LLENADO OBLIGATORIOS:
Ud. debe ingresar, por lo menos un:
NOMBRE DEL TÍTULO que posee,
INSTITUCIÓN que lo otorga,
TIPO según corresponda a alguno de la lista y la
DURACIÓN en años de la carrera .</t>
        </r>
      </text>
    </comment>
    <comment ref="N7" authorId="0">
      <text>
        <r>
          <rPr>
            <b/>
            <sz val="12"/>
            <rFont val="Tahoma"/>
            <family val="2"/>
          </rPr>
          <t xml:space="preserve">Código al que se Postula: 
</t>
        </r>
        <r>
          <rPr>
            <sz val="12"/>
            <rFont val="Tahoma"/>
            <family val="2"/>
          </rPr>
          <t xml:space="preserve">Debe escribir el número que coincida con el codificado para las diferentes Ofertas Educativas, Años y Espacios Curriculares de la Institución. 
Sólo es necesario ingresar los diferentes códigos en esta fila y en esta hoja. </t>
        </r>
      </text>
    </comment>
  </commentList>
</comments>
</file>

<file path=xl/comments4.xml><?xml version="1.0" encoding="utf-8"?>
<comments xmlns="http://schemas.openxmlformats.org/spreadsheetml/2006/main">
  <authors>
    <author>Escuela</author>
  </authors>
  <commentList>
    <comment ref="C8" authorId="0">
      <text>
        <r>
          <rPr>
            <b/>
            <sz val="8"/>
            <rFont val="Tahoma"/>
            <family val="0"/>
          </rPr>
          <t>Ingrese Los MESES de antigüedad total y la relacionada con el Nivel Superior.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Ingrese los AÑOS antigüedad total y la relacionada con el Nivel Superior.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Escuela</author>
  </authors>
  <commentList>
    <comment ref="J6" authorId="0">
      <text>
        <r>
          <rPr>
            <b/>
            <sz val="8"/>
            <rFont val="Tahoma"/>
            <family val="0"/>
          </rPr>
          <t xml:space="preserve">Ver el puntaje obtenido en la celda I109. 
Considerar si es necesario agregar filas por mayor cantidad de capacitaciones, porque deberíamos modificar la sumatoria.
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Escuela</author>
  </authors>
  <commentList>
    <comment ref="I7" authorId="0">
      <text>
        <r>
          <rPr>
            <b/>
            <sz val="8"/>
            <rFont val="Tahoma"/>
            <family val="0"/>
          </rPr>
          <t xml:space="preserve">Ver el puntaje obtenido en la celda I109. 
Considerar si es necesario agregar filas por mayor cantidad de capacitaciones, porque deberíamos modificar la sumatoria.
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</author>
  </authors>
  <commentList>
    <comment ref="B13" authorId="0">
      <text>
        <r>
          <rPr>
            <b/>
            <sz val="12"/>
            <rFont val="Tahoma"/>
            <family val="2"/>
          </rPr>
          <t>Marcar una X si es un Postítulo</t>
        </r>
        <r>
          <rPr>
            <sz val="12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12"/>
            <rFont val="Tahoma"/>
            <family val="2"/>
          </rPr>
          <t xml:space="preserve">Ingrese fecha a partir de 1995 en el formato </t>
        </r>
        <r>
          <rPr>
            <b/>
            <i/>
            <sz val="12"/>
            <rFont val="Tahoma"/>
            <family val="2"/>
          </rPr>
          <t>dd/mm/aaaa</t>
        </r>
        <r>
          <rPr>
            <b/>
            <sz val="12"/>
            <rFont val="Tahoma"/>
            <family val="2"/>
          </rPr>
          <t xml:space="preserve"> ingresando las barras también.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<sst xmlns="http://schemas.openxmlformats.org/spreadsheetml/2006/main" count="700" uniqueCount="317">
  <si>
    <t>Escuela N° 9-002 Normal Superior "Tomás Godoy Cruz"</t>
  </si>
  <si>
    <t>Apellido:</t>
  </si>
  <si>
    <t xml:space="preserve">Tipo de Documento:  </t>
  </si>
  <si>
    <t>Documento N°:</t>
  </si>
  <si>
    <t>Domicilio:</t>
  </si>
  <si>
    <t>Nombres:</t>
  </si>
  <si>
    <t>Teléfono:</t>
  </si>
  <si>
    <t xml:space="preserve">E-mail: </t>
  </si>
  <si>
    <t>Libreta Cívica</t>
  </si>
  <si>
    <t>Libreta de Enrolamiento</t>
  </si>
  <si>
    <t>Cédula de Extranjería</t>
  </si>
  <si>
    <t>Otros</t>
  </si>
  <si>
    <t>D.N.I.</t>
  </si>
  <si>
    <t>2- TITULO CON INCUMBENCIA PARA  EL NIVEL SUPERIOR Y PERTINENTE AL TRAYECTO PARA EL QUE SE POSTULA</t>
  </si>
  <si>
    <t>1- DATOS PERSONALES</t>
  </si>
  <si>
    <t>TITULO</t>
  </si>
  <si>
    <t>EXPEDIDO POR</t>
  </si>
  <si>
    <t>TIPO</t>
  </si>
  <si>
    <t>Tipos de Títulos</t>
  </si>
  <si>
    <t>Seleccione un tipo de Título de la lista</t>
  </si>
  <si>
    <t>PUNTAJE</t>
  </si>
  <si>
    <t>Grilla de Tabulación de Antecedentes de Aspirantes a Hs. Cátedras</t>
  </si>
  <si>
    <t>Tipos de Postítulos</t>
  </si>
  <si>
    <t>Tipos de Títulos Afines</t>
  </si>
  <si>
    <r>
      <t>Nota:</t>
    </r>
    <r>
      <rPr>
        <sz val="10"/>
        <rFont val="Arial"/>
        <family val="0"/>
      </rPr>
      <t xml:space="preserve"> Se considera el título para una sola categoría y la que otorga mayor puntaje.</t>
    </r>
  </si>
  <si>
    <t>OJO NO ELIMINAR FILAS PORQUE EXISTEN FORMULAS</t>
  </si>
  <si>
    <t xml:space="preserve"> </t>
  </si>
  <si>
    <t>CANTIDAD AÑOS
(Valor real)</t>
  </si>
  <si>
    <t>CANTIDAD AÑOS
(Valor a computar)</t>
  </si>
  <si>
    <t>Columna a 
ocultar</t>
  </si>
  <si>
    <t>CANTIDAD MESES
(Valor real)</t>
  </si>
  <si>
    <t>Máximo 3 p.</t>
  </si>
  <si>
    <t>Seleccionar</t>
  </si>
  <si>
    <t>Máximo 2 p.</t>
  </si>
  <si>
    <t>Cantidad de Cursos</t>
  </si>
  <si>
    <t>Columna a
 ocultar</t>
  </si>
  <si>
    <t>Máximo 5p.</t>
  </si>
  <si>
    <t>Curso de 6 a 12 hs. Cátedras</t>
  </si>
  <si>
    <t xml:space="preserve">Elaboración </t>
  </si>
  <si>
    <t>Dictado</t>
  </si>
  <si>
    <t>Curso de 13 a 24 hs. Cátedras</t>
  </si>
  <si>
    <t>Curso de 25 a 40 hs. Cátedras</t>
  </si>
  <si>
    <t>Curso de 41 a 60 hs. Cátedras</t>
  </si>
  <si>
    <t>Curso de 61 a 100 hs. Cátedras</t>
  </si>
  <si>
    <t>Curso de 101 a 200 hs. Cátedras</t>
  </si>
  <si>
    <t>Curso de 201 a 300 hs. Cátedras</t>
  </si>
  <si>
    <r>
      <t>Nota:</t>
    </r>
    <r>
      <rPr>
        <sz val="10"/>
        <rFont val="Arial"/>
        <family val="0"/>
      </rPr>
      <t xml:space="preserve"> Las publicaciones deben tener los siguientes datos: Autor, título, título de revista, diario, lugar editorial, año e ISBN o ISSN según corresponda o certificación de autoría. </t>
    </r>
  </si>
  <si>
    <t>Autor</t>
  </si>
  <si>
    <t>Co-autor</t>
  </si>
  <si>
    <t>Compilador</t>
  </si>
  <si>
    <r>
      <t>Nota:</t>
    </r>
    <r>
      <rPr>
        <sz val="10"/>
        <rFont val="Arial"/>
        <family val="0"/>
      </rPr>
      <t xml:space="preserve"> Será tabulado cada trabajo de investigación concluído, con informe final, y aquellos que sean avalados y/o subsidiados por instituciones especializadas. </t>
    </r>
  </si>
  <si>
    <t>NOMBRE DEL CURSO</t>
  </si>
  <si>
    <t>INSTITUCIÓN OTORGANTE</t>
  </si>
  <si>
    <t>DETALLE DEL PERFECCIONAMIENTO</t>
  </si>
  <si>
    <t>Cantidad de horas</t>
  </si>
  <si>
    <t>N°</t>
  </si>
  <si>
    <t xml:space="preserve">Desde </t>
  </si>
  <si>
    <t>Hasta</t>
  </si>
  <si>
    <t>En calidad de:</t>
  </si>
  <si>
    <t xml:space="preserve">Tipo: </t>
  </si>
  <si>
    <t>EVALUACIÓN</t>
  </si>
  <si>
    <t xml:space="preserve">En calidad de </t>
  </si>
  <si>
    <t xml:space="preserve">FECHA:……../……. /……….   </t>
  </si>
  <si>
    <t xml:space="preserve">FIRMA </t>
  </si>
  <si>
    <t>Fechas</t>
  </si>
  <si>
    <t>Tipo</t>
  </si>
  <si>
    <t>Descripción</t>
  </si>
  <si>
    <t>Con evaluación</t>
  </si>
  <si>
    <t>Sin evaluación</t>
  </si>
  <si>
    <t>Asistente</t>
  </si>
  <si>
    <t>Asistente con Evaluación</t>
  </si>
  <si>
    <t>Moderador</t>
  </si>
  <si>
    <t>Miembro de Jurado para Feria de Cs. O similares, Olipíadas Provinciales, Regionales, Nacionales o Internacionales.</t>
  </si>
  <si>
    <t>Coordinador General</t>
  </si>
  <si>
    <t>Miembro del Comité Académico</t>
  </si>
  <si>
    <t>Expositor</t>
  </si>
  <si>
    <t>Fecha de Nacimiento</t>
  </si>
  <si>
    <t>Fecha de Nacimiento:</t>
  </si>
  <si>
    <t>X</t>
  </si>
  <si>
    <t>Tipos de Documentos</t>
  </si>
  <si>
    <t xml:space="preserve">Seleccione un tipo </t>
  </si>
  <si>
    <t>Exposición internacional - Individual</t>
  </si>
  <si>
    <t>Exposición Internacional - colectiva</t>
  </si>
  <si>
    <t>Exposición (sin referato ni jurado) -Individual</t>
  </si>
  <si>
    <t>Exposición (sin referato ni jurado -Colectiva</t>
  </si>
  <si>
    <t>Salón nacional o provincial</t>
  </si>
  <si>
    <t xml:space="preserve">Jurado </t>
  </si>
  <si>
    <t>Catálogo o certificación</t>
  </si>
  <si>
    <t>Expositor en eventos</t>
  </si>
  <si>
    <t>Premios y distinciones</t>
  </si>
  <si>
    <t>Menciones</t>
  </si>
  <si>
    <t>Diseño de portadas y publicaciones</t>
  </si>
  <si>
    <t>Restauración de Obras y espacios culturales</t>
  </si>
  <si>
    <t>Ilustración de la tapa de una revista o libro</t>
  </si>
  <si>
    <t>Diseño de un producto</t>
  </si>
  <si>
    <t xml:space="preserve">  </t>
  </si>
  <si>
    <t>Postítulo</t>
  </si>
  <si>
    <t>*p</t>
  </si>
  <si>
    <t>Ingrese tipo de participación en la columna anterior</t>
  </si>
  <si>
    <t>Cantidad de horas cátedras</t>
  </si>
  <si>
    <t>Seleccione tipo correspondiente de 0 a 14</t>
  </si>
  <si>
    <t>Puntaje según tipo</t>
  </si>
  <si>
    <t>Puntaje</t>
  </si>
  <si>
    <t>TOTAL</t>
  </si>
  <si>
    <t>Categorías</t>
  </si>
  <si>
    <t>1-Asistente</t>
  </si>
  <si>
    <t>2-Asistente con evaluación</t>
  </si>
  <si>
    <t>3-Moderador</t>
  </si>
  <si>
    <t>4-Mbro. Jurado feria ciencia o similares…</t>
  </si>
  <si>
    <t>5-Coord. Gral.</t>
  </si>
  <si>
    <t>6-Mbro. comité académico</t>
  </si>
  <si>
    <t>7-Expositor</t>
  </si>
  <si>
    <t>Cantidad según categoría</t>
  </si>
  <si>
    <t>P</t>
  </si>
  <si>
    <t>Fecha</t>
  </si>
  <si>
    <t>Observaciones</t>
  </si>
  <si>
    <t>Elaboración</t>
  </si>
  <si>
    <t>Disertante</t>
  </si>
  <si>
    <t>Ingrese el campo Tipo</t>
  </si>
  <si>
    <t>Entre 6 y 12</t>
  </si>
  <si>
    <t>Entre 13 y 24</t>
  </si>
  <si>
    <t>Entre 25 y 40</t>
  </si>
  <si>
    <t>Entre 41 y 60</t>
  </si>
  <si>
    <t>Entre 61 y 100</t>
  </si>
  <si>
    <t>Entre 101 y 200</t>
  </si>
  <si>
    <t>Entre 201 y 300</t>
  </si>
  <si>
    <t>x</t>
  </si>
  <si>
    <t>Para la validación NO BORRAR</t>
  </si>
  <si>
    <t>Cantidad 
de cursos</t>
  </si>
  <si>
    <t>Máximo 10p.</t>
  </si>
  <si>
    <r>
      <t>Nota 2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El dictado de espacios curriculares de Postítulos se ponderarán de acuerdo a la carga horaria categorizada en los cursos.</t>
    </r>
  </si>
  <si>
    <t>Director o Co-director.</t>
  </si>
  <si>
    <t>Investigador.</t>
  </si>
  <si>
    <t>Ayudante de investigación.</t>
  </si>
  <si>
    <t>Director de tesis de posgrado.</t>
  </si>
  <si>
    <t>Jurado de tesis o tesina.</t>
  </si>
  <si>
    <r>
      <t>Nota 2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El dictado de espacios curriculares de Postítulos se ponderarán de acuerdo a la carga horaria categorizada en los cursos.</t>
    </r>
  </si>
  <si>
    <t>NOMBRE DEL TRABAJO</t>
  </si>
  <si>
    <t>INSTITUCIÓN</t>
  </si>
  <si>
    <t xml:space="preserve">EN CALIDAD DE: </t>
  </si>
  <si>
    <t>DESCRIPCIÓN</t>
  </si>
  <si>
    <r>
      <t>Tipo</t>
    </r>
    <r>
      <rPr>
        <sz val="9"/>
        <rFont val="Arial"/>
        <family val="2"/>
      </rPr>
      <t xml:space="preserve"> puede ser: </t>
    </r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Director o Co-director</t>
    </r>
    <r>
      <rPr>
        <b/>
        <sz val="9"/>
        <rFont val="Arial"/>
        <family val="2"/>
      </rPr>
      <t xml:space="preserve"> 2. </t>
    </r>
    <r>
      <rPr>
        <sz val="9"/>
        <rFont val="Arial"/>
        <family val="2"/>
      </rPr>
      <t>Investigador</t>
    </r>
    <r>
      <rPr>
        <b/>
        <sz val="9"/>
        <rFont val="Arial"/>
        <family val="2"/>
      </rPr>
      <t xml:space="preserve"> 3. </t>
    </r>
    <r>
      <rPr>
        <sz val="9"/>
        <rFont val="Arial"/>
        <family val="2"/>
      </rPr>
      <t>Ayudante de investigación</t>
    </r>
  </si>
  <si>
    <t>Ingrese el campo tipo</t>
  </si>
  <si>
    <t>Valor</t>
  </si>
  <si>
    <t>PUNTAJE OBTENIDO</t>
  </si>
  <si>
    <t>Director de tesina o trabajos finales de carrera de grado</t>
  </si>
  <si>
    <r>
      <t>Tipo</t>
    </r>
    <r>
      <rPr>
        <sz val="9"/>
        <rFont val="Arial"/>
        <family val="2"/>
      </rPr>
      <t xml:space="preserve"> puede ser: </t>
    </r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Director de tesis de postgrado</t>
    </r>
    <r>
      <rPr>
        <b/>
        <sz val="9"/>
        <rFont val="Arial"/>
        <family val="2"/>
      </rPr>
      <t xml:space="preserve"> 2. </t>
    </r>
    <r>
      <rPr>
        <sz val="9"/>
        <rFont val="Arial"/>
        <family val="2"/>
      </rPr>
      <t>Director de tesina o trabajos finales de carrera de grado</t>
    </r>
    <r>
      <rPr>
        <b/>
        <sz val="9"/>
        <rFont val="Arial"/>
        <family val="2"/>
      </rPr>
      <t xml:space="preserve"> 3. </t>
    </r>
    <r>
      <rPr>
        <sz val="9"/>
        <rFont val="Arial"/>
        <family val="2"/>
      </rPr>
      <t>Jurado de tesis o tesina</t>
    </r>
  </si>
  <si>
    <t>OBRA</t>
  </si>
  <si>
    <t>Tipo de obra</t>
  </si>
  <si>
    <t>Máximo  12 Puntos</t>
  </si>
  <si>
    <r>
      <t>En calidad</t>
    </r>
    <r>
      <rPr>
        <sz val="10"/>
        <rFont val="Arial"/>
        <family val="0"/>
      </rPr>
      <t xml:space="preserve"> de puede ser: </t>
    </r>
    <r>
      <rPr>
        <b/>
        <sz val="10"/>
        <rFont val="Arial"/>
        <family val="2"/>
      </rPr>
      <t xml:space="preserve">1. </t>
    </r>
    <r>
      <rPr>
        <sz val="10"/>
        <rFont val="Arial"/>
        <family val="0"/>
      </rPr>
      <t xml:space="preserve">Autor </t>
    </r>
    <r>
      <rPr>
        <b/>
        <sz val="10"/>
        <rFont val="Arial"/>
        <family val="2"/>
      </rPr>
      <t xml:space="preserve">2. </t>
    </r>
    <r>
      <rPr>
        <sz val="10"/>
        <rFont val="Arial"/>
        <family val="0"/>
      </rPr>
      <t xml:space="preserve">Coautor y para Libros también </t>
    </r>
    <r>
      <rPr>
        <b/>
        <sz val="10"/>
        <rFont val="Arial"/>
        <family val="2"/>
      </rPr>
      <t xml:space="preserve">3. </t>
    </r>
    <r>
      <rPr>
        <sz val="10"/>
        <rFont val="Arial"/>
        <family val="0"/>
      </rPr>
      <t>Compilador</t>
    </r>
  </si>
  <si>
    <t>Libros</t>
  </si>
  <si>
    <t>Capítulo de libro.</t>
  </si>
  <si>
    <t>Artículo en revista especializada con referato, cuadernillo, 
fascículo curricular, separata.</t>
  </si>
  <si>
    <t>Artículo en revista especializada sin referato.</t>
  </si>
  <si>
    <t>Artículo.</t>
  </si>
  <si>
    <t>Producciones Pedagógicas / Académica.</t>
  </si>
  <si>
    <t>Ingrese el tipo de obra</t>
  </si>
  <si>
    <t>Coautor</t>
  </si>
  <si>
    <t>Cap. de Libro</t>
  </si>
  <si>
    <t>Art. en revista 
c/referato</t>
  </si>
  <si>
    <t>Art. en revista 
sin/referato</t>
  </si>
  <si>
    <t>Artículo</t>
  </si>
  <si>
    <t>Producciones</t>
  </si>
  <si>
    <t>Cantidad según categoría
* puntaje</t>
  </si>
  <si>
    <t>Columna de control</t>
  </si>
  <si>
    <t xml:space="preserve">CONTROL SOLO PARA LIBRO como COMPILADOR </t>
  </si>
  <si>
    <t>SIN EVALUACIÓN</t>
  </si>
  <si>
    <t xml:space="preserve">De 12 A 23 </t>
  </si>
  <si>
    <t>de 24 a 40</t>
  </si>
  <si>
    <t>41 a 60</t>
  </si>
  <si>
    <t>61 a 80</t>
  </si>
  <si>
    <t>81 a 100</t>
  </si>
  <si>
    <t>101 a 150</t>
  </si>
  <si>
    <t>151 a 200</t>
  </si>
  <si>
    <t>201 a 500</t>
  </si>
  <si>
    <t>Más de 500</t>
  </si>
  <si>
    <t>CON EVALUACIÓN</t>
  </si>
  <si>
    <t>Circuito E
(con acreditación)</t>
  </si>
  <si>
    <t>Para validación NO BORRAR</t>
  </si>
  <si>
    <t>CIRCUITO E
con ACREDITAC.</t>
  </si>
  <si>
    <t>Puntaje Tabulado</t>
  </si>
  <si>
    <t>No ingresar valor</t>
  </si>
  <si>
    <t>No borrar</t>
  </si>
  <si>
    <t>Máximo 12p.</t>
  </si>
  <si>
    <t xml:space="preserve">Cantidad </t>
  </si>
  <si>
    <t>Máximo 6p.</t>
  </si>
  <si>
    <t>Puntaje asignado</t>
  </si>
  <si>
    <t>Máximo 2p.</t>
  </si>
  <si>
    <t>Director de tesina o trabajos finales de carrera de grado.</t>
  </si>
  <si>
    <t>Cantidad
según
categoria</t>
  </si>
  <si>
    <t>Cantidad de Material</t>
  </si>
  <si>
    <r>
      <t>Nota:</t>
    </r>
    <r>
      <rPr>
        <sz val="10"/>
        <rFont val="Arial"/>
        <family val="0"/>
      </rPr>
      <t xml:space="preserve"> Las publicaciones deben tener los siguientes datos: autor, título, título de revista, diario, lugar editorial, año e ISBN o ISSN según corresponda o certificación de autoría. </t>
    </r>
  </si>
  <si>
    <t>Suma control</t>
  </si>
  <si>
    <t xml:space="preserve">                            </t>
  </si>
  <si>
    <t>Circuito E (con acreditación)</t>
  </si>
  <si>
    <t>Con Evaluación</t>
  </si>
  <si>
    <t xml:space="preserve">Sin Evaluación </t>
  </si>
  <si>
    <t>Más de 500 hs. Cátedras</t>
  </si>
  <si>
    <t>Entre 201 hasta 500 hs. Cátedras</t>
  </si>
  <si>
    <t>Entre 151 a 200 hs. Cátedras</t>
  </si>
  <si>
    <t>Entre 101 a 150 hs. Cátedras</t>
  </si>
  <si>
    <t>Entre 81 a 100 hs. Cátedras</t>
  </si>
  <si>
    <t>Entre 61 a 80 hs. Cátedras</t>
  </si>
  <si>
    <t>Entre 41  a 60 hs. Cátedras</t>
  </si>
  <si>
    <t>Entre 24 a 40 hs. Cátedras</t>
  </si>
  <si>
    <t>Entre 12 a 23 hs. Cátedras</t>
  </si>
  <si>
    <t>El presente curriculum vitae tiene carácter de Declaración Jurada</t>
  </si>
  <si>
    <t>Conversor hs. Reloj a hs. Cátedra</t>
  </si>
  <si>
    <t>Ingrese hs. Reloj -------------------------&gt;</t>
  </si>
  <si>
    <t>Resultado hs. Cátedra ---&gt;</t>
  </si>
  <si>
    <t>Resultado min. Cátedra ---&gt;</t>
  </si>
  <si>
    <t>Cantidad de horas Cátedra</t>
  </si>
  <si>
    <t>DETALLE DE OTRA EXPERIENCIA DOCENTE ESPECÍFICA</t>
  </si>
  <si>
    <t xml:space="preserve">INSTITUCIÓN </t>
  </si>
  <si>
    <t>Cantidad 
de años</t>
  </si>
  <si>
    <t>En el Nivel para el que forman</t>
  </si>
  <si>
    <t>Cálculo auxiliar</t>
  </si>
  <si>
    <t>Años * puntaje</t>
  </si>
  <si>
    <t>Nota: *1 Se refiere a tareas aúlicas, de gestión, coordinación, asesorías, tutorías, curriculistas, etc.</t>
  </si>
  <si>
    <t xml:space="preserve">Valor de Puntaje </t>
  </si>
  <si>
    <t>2.1. Docente de grado universitario de 4 años o más.</t>
  </si>
  <si>
    <t>2.2. Docente no universitario de 4 años o más, con formación posterior que otorgue el grado y pertinente a la formación de base.</t>
  </si>
  <si>
    <t>2.3. Docente de nivel superior no universitario de 4 años o más con formación posterior que refuerce el título de base y no otorga el grado. (Postítulo en curso no inferior a 300 hs. Acreditadas)</t>
  </si>
  <si>
    <t>2.4.a. No docente de Grado Universitario de 4 años o más.</t>
  </si>
  <si>
    <t>2.4.b. No docente de Grado Universitario de 4 años o más. Con certificación pedagógica.</t>
  </si>
  <si>
    <t>3- OTROS TITULOS VINCULADOS CON EL NIVEL  PARA EL CUAL FORMA Y PERTINENTE AL TRAYECTO PARA EL QUE SE POSTULA</t>
  </si>
  <si>
    <r>
      <t>Nota:</t>
    </r>
    <r>
      <rPr>
        <sz val="10"/>
        <rFont val="Arial"/>
        <family val="0"/>
      </rPr>
      <t xml:space="preserve"> Estos títulos sólo serán considerados, siempre y cuando no formen parte de las obligaciones curriculares para la obtención del título tabulado en ítem anterior, es decir, si sumo el postítulo o carrera para entrar en la categoría 2.1. o 2.2, no se considerarán  en 4 ni en 5.</t>
    </r>
  </si>
  <si>
    <t>3.1. De grado universitario.</t>
  </si>
  <si>
    <t>3.2. Docente para el nivel para el cual forma (Maestro/a).</t>
  </si>
  <si>
    <t>3.3.Superior no-universitario no docente (Egresado de Tecnicaturas) .</t>
  </si>
  <si>
    <t>4.1.Diplomatura/Postítulo</t>
  </si>
  <si>
    <t>4.2. Especialización</t>
  </si>
  <si>
    <t>4.3.Maestría</t>
  </si>
  <si>
    <t>4.4. Doctorado</t>
  </si>
  <si>
    <t>4-POSTITULACIONES UNIVERSITARIAS COMPLETAS</t>
  </si>
  <si>
    <t>5. ANTIGÜEDAD DOCENTE</t>
  </si>
  <si>
    <r>
      <t xml:space="preserve">Nota: </t>
    </r>
    <r>
      <rPr>
        <sz val="10"/>
        <rFont val="Arial"/>
        <family val="0"/>
      </rPr>
      <t>Serán tabulados hasta 15 años de antigüedad como máximo, en cada uno de los items. Hasta el 31 de Julio de 2008.</t>
    </r>
  </si>
  <si>
    <t>5.1. Total en la docencia</t>
  </si>
  <si>
    <t>5.2. En el Nivel Superior</t>
  </si>
  <si>
    <t>5.3. En el Nivel Superior de la
       Institución</t>
  </si>
  <si>
    <r>
      <t xml:space="preserve">6. PARTICIPACIÓN EN EVENTOS ACADÉMICOS: CONGRESOS, JORNADAS, SIMPOSIOS, ENCUENTROS CIENTÍFICOS, Etc. (Desde 1995)
Tipo </t>
    </r>
    <r>
      <rPr>
        <sz val="10"/>
        <rFont val="Arial"/>
        <family val="2"/>
      </rPr>
      <t>puede ser</t>
    </r>
    <r>
      <rPr>
        <b/>
        <sz val="10"/>
        <rFont val="Arial"/>
        <family val="2"/>
      </rPr>
      <t xml:space="preserve">: 1: </t>
    </r>
    <r>
      <rPr>
        <sz val="10"/>
        <rFont val="Arial"/>
        <family val="2"/>
      </rPr>
      <t>Asistente</t>
    </r>
    <r>
      <rPr>
        <b/>
        <sz val="10"/>
        <rFont val="Arial"/>
        <family val="2"/>
      </rPr>
      <t xml:space="preserve">  2: </t>
    </r>
    <r>
      <rPr>
        <sz val="10"/>
        <rFont val="Arial"/>
        <family val="2"/>
      </rPr>
      <t>Asistente con Evaluación</t>
    </r>
    <r>
      <rPr>
        <b/>
        <sz val="10"/>
        <rFont val="Arial"/>
        <family val="2"/>
      </rPr>
      <t xml:space="preserve"> 3:</t>
    </r>
    <r>
      <rPr>
        <sz val="10"/>
        <rFont val="Arial"/>
        <family val="2"/>
      </rPr>
      <t>Moderador</t>
    </r>
    <r>
      <rPr>
        <b/>
        <sz val="10"/>
        <rFont val="Arial"/>
        <family val="2"/>
      </rPr>
      <t xml:space="preserve"> 4:</t>
    </r>
    <r>
      <rPr>
        <sz val="10"/>
        <rFont val="Arial"/>
        <family val="2"/>
      </rPr>
      <t xml:space="preserve">Miembro de Jurado para Feria de Ciencias </t>
    </r>
    <r>
      <rPr>
        <b/>
        <sz val="10"/>
        <rFont val="Arial"/>
        <family val="2"/>
      </rPr>
      <t xml:space="preserve"> 5:</t>
    </r>
    <r>
      <rPr>
        <sz val="10"/>
        <rFont val="Arial"/>
        <family val="2"/>
      </rPr>
      <t>Coordinador General</t>
    </r>
    <r>
      <rPr>
        <b/>
        <sz val="10"/>
        <rFont val="Arial"/>
        <family val="2"/>
      </rPr>
      <t xml:space="preserve"> 6:</t>
    </r>
    <r>
      <rPr>
        <sz val="10"/>
        <rFont val="Arial"/>
        <family val="2"/>
      </rPr>
      <t xml:space="preserve">Miembro de Comité Académico </t>
    </r>
    <r>
      <rPr>
        <b/>
        <sz val="10"/>
        <rFont val="Arial"/>
        <family val="2"/>
      </rPr>
      <t>7:</t>
    </r>
    <r>
      <rPr>
        <sz val="10"/>
        <rFont val="Arial"/>
        <family val="2"/>
      </rPr>
      <t xml:space="preserve"> Expositor
</t>
    </r>
    <r>
      <rPr>
        <b/>
        <sz val="10"/>
        <rFont val="Arial"/>
        <family val="2"/>
      </rPr>
      <t>Descripción:</t>
    </r>
    <r>
      <rPr>
        <sz val="10"/>
        <rFont val="Arial"/>
        <family val="2"/>
      </rPr>
      <t xml:space="preserve"> Según </t>
    </r>
    <r>
      <rPr>
        <b/>
        <sz val="10"/>
        <rFont val="Arial"/>
        <family val="2"/>
      </rPr>
      <t>Ud.</t>
    </r>
    <r>
      <rPr>
        <sz val="10"/>
        <rFont val="Arial"/>
        <family val="2"/>
      </rPr>
      <t xml:space="preserve"> escriba el </t>
    </r>
    <r>
      <rPr>
        <b/>
        <sz val="10"/>
        <rFont val="Arial"/>
        <family val="2"/>
      </rPr>
      <t>Tipo</t>
    </r>
    <r>
      <rPr>
        <sz val="10"/>
        <rFont val="Arial"/>
        <family val="2"/>
      </rPr>
      <t xml:space="preserve"> aparecerá la </t>
    </r>
    <r>
      <rPr>
        <b/>
        <sz val="10"/>
        <rFont val="Arial"/>
        <family val="2"/>
      </rPr>
      <t>Descripción</t>
    </r>
    <r>
      <rPr>
        <sz val="10"/>
        <rFont val="Arial"/>
        <family val="2"/>
      </rPr>
      <t xml:space="preserve"> correspondiente
</t>
    </r>
    <r>
      <rPr>
        <b/>
        <sz val="10"/>
        <rFont val="Arial"/>
        <family val="2"/>
      </rPr>
      <t>Puntaje Máximo</t>
    </r>
    <r>
      <rPr>
        <sz val="10"/>
        <rFont val="Arial"/>
        <family val="2"/>
      </rPr>
      <t>: 5 puntos.</t>
    </r>
    <r>
      <rPr>
        <b/>
        <sz val="10"/>
        <rFont val="Arial"/>
        <family val="2"/>
      </rPr>
      <t xml:space="preserve">
</t>
    </r>
  </si>
  <si>
    <t>1- DATOS DE LOS RESPONSABLES DE LA TABULACIÓN</t>
  </si>
  <si>
    <t>7- PARTICPACIÓN EN EVENTOS ARTÍSTICOS Y PRODUCCIÓN ARTÍSTICA (SÓLO PARA AREA ARTÍSTICA Y TECNICATURA EN PRODUCCIÓN ARTÍSTICA Y ARTESANAL). (Desde 1995)</t>
  </si>
  <si>
    <r>
      <t>En calidad de</t>
    </r>
    <r>
      <rPr>
        <sz val="9"/>
        <rFont val="Arial"/>
        <family val="2"/>
      </rPr>
      <t xml:space="preserve"> puede ser: </t>
    </r>
    <r>
      <rPr>
        <b/>
        <sz val="9"/>
        <rFont val="Arial"/>
        <family val="2"/>
      </rPr>
      <t>1:</t>
    </r>
    <r>
      <rPr>
        <sz val="9"/>
        <rFont val="Arial"/>
        <family val="2"/>
      </rPr>
      <t xml:space="preserve"> Exposición internacional - Individual - </t>
    </r>
    <r>
      <rPr>
        <b/>
        <sz val="9"/>
        <rFont val="Arial"/>
        <family val="2"/>
      </rPr>
      <t>2:</t>
    </r>
    <r>
      <rPr>
        <sz val="9"/>
        <rFont val="Arial"/>
        <family val="2"/>
      </rPr>
      <t xml:space="preserve"> Exposición Internacional - Colectiva - </t>
    </r>
    <r>
      <rPr>
        <b/>
        <sz val="9"/>
        <rFont val="Arial"/>
        <family val="2"/>
      </rPr>
      <t>3:</t>
    </r>
    <r>
      <rPr>
        <sz val="9"/>
        <rFont val="Arial"/>
        <family val="2"/>
      </rPr>
      <t xml:space="preserve"> Exposición (sin referato ni jurado) -Individual - </t>
    </r>
    <r>
      <rPr>
        <b/>
        <sz val="9"/>
        <rFont val="Arial"/>
        <family val="2"/>
      </rPr>
      <t>4:</t>
    </r>
    <r>
      <rPr>
        <sz val="9"/>
        <rFont val="Arial"/>
        <family val="2"/>
      </rPr>
      <t xml:space="preserve"> Exposición (sin referato ni jurado -Colectiva - </t>
    </r>
    <r>
      <rPr>
        <b/>
        <sz val="9"/>
        <rFont val="Arial"/>
        <family val="2"/>
      </rPr>
      <t>5:</t>
    </r>
    <r>
      <rPr>
        <sz val="9"/>
        <rFont val="Arial"/>
        <family val="2"/>
      </rPr>
      <t xml:space="preserve"> Salón nacional o provincial - </t>
    </r>
    <r>
      <rPr>
        <b/>
        <sz val="9"/>
        <rFont val="Arial"/>
        <family val="2"/>
      </rPr>
      <t>6:</t>
    </r>
    <r>
      <rPr>
        <sz val="9"/>
        <rFont val="Arial"/>
        <family val="2"/>
      </rPr>
      <t xml:space="preserve"> Jurado - </t>
    </r>
    <r>
      <rPr>
        <b/>
        <sz val="9"/>
        <rFont val="Arial"/>
        <family val="2"/>
      </rPr>
      <t>7:</t>
    </r>
    <r>
      <rPr>
        <sz val="9"/>
        <rFont val="Arial"/>
        <family val="2"/>
      </rPr>
      <t xml:space="preserve"> Catálogo o certificación - </t>
    </r>
    <r>
      <rPr>
        <b/>
        <sz val="9"/>
        <rFont val="Arial"/>
        <family val="2"/>
      </rPr>
      <t>8:</t>
    </r>
    <r>
      <rPr>
        <sz val="9"/>
        <rFont val="Arial"/>
        <family val="2"/>
      </rPr>
      <t xml:space="preserve"> Expositor en eventos - </t>
    </r>
    <r>
      <rPr>
        <b/>
        <sz val="9"/>
        <rFont val="Arial"/>
        <family val="2"/>
      </rPr>
      <t>9:</t>
    </r>
    <r>
      <rPr>
        <sz val="9"/>
        <rFont val="Arial"/>
        <family val="2"/>
      </rPr>
      <t xml:space="preserve"> Premios y distinciones - </t>
    </r>
    <r>
      <rPr>
        <b/>
        <sz val="9"/>
        <rFont val="Arial"/>
        <family val="2"/>
      </rPr>
      <t>10:</t>
    </r>
    <r>
      <rPr>
        <sz val="9"/>
        <rFont val="Arial"/>
        <family val="2"/>
      </rPr>
      <t xml:space="preserve"> Menciones - </t>
    </r>
    <r>
      <rPr>
        <b/>
        <sz val="9"/>
        <rFont val="Arial"/>
        <family val="2"/>
      </rPr>
      <t>11:</t>
    </r>
    <r>
      <rPr>
        <sz val="9"/>
        <rFont val="Arial"/>
        <family val="2"/>
      </rPr>
      <t xml:space="preserve"> Diseño de portadas y publicaciones - </t>
    </r>
    <r>
      <rPr>
        <b/>
        <sz val="9"/>
        <rFont val="Arial"/>
        <family val="2"/>
      </rPr>
      <t>12:</t>
    </r>
    <r>
      <rPr>
        <sz val="9"/>
        <rFont val="Arial"/>
        <family val="2"/>
      </rPr>
      <t xml:space="preserve"> Restauración de Obras y espacios culturales - </t>
    </r>
    <r>
      <rPr>
        <b/>
        <sz val="9"/>
        <rFont val="Arial"/>
        <family val="2"/>
      </rPr>
      <t>13:</t>
    </r>
    <r>
      <rPr>
        <sz val="9"/>
        <rFont val="Arial"/>
        <family val="2"/>
      </rPr>
      <t xml:space="preserve"> Ilustración de la tapa de una revista o libro - </t>
    </r>
    <r>
      <rPr>
        <b/>
        <sz val="9"/>
        <rFont val="Arial"/>
        <family val="2"/>
      </rPr>
      <t>14:</t>
    </r>
    <r>
      <rPr>
        <sz val="9"/>
        <rFont val="Arial"/>
        <family val="2"/>
      </rPr>
      <t xml:space="preserve"> Diseño de un producto
</t>
    </r>
    <r>
      <rPr>
        <b/>
        <sz val="9"/>
        <rFont val="Arial"/>
        <family val="2"/>
      </rPr>
      <t>Máximo Puntaje:</t>
    </r>
    <r>
      <rPr>
        <sz val="9"/>
        <rFont val="Arial"/>
        <family val="2"/>
      </rPr>
      <t xml:space="preserve"> 3 puntos.
</t>
    </r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Sólo se aceptarán certificaciones otorgadas por organismos oficiales o privados, no catálogos ni folletería, ni fotografías, como profanza. </t>
    </r>
  </si>
  <si>
    <t>8- ELABORACIÓN Y DICTADO DE CURSOS, JORNADAS, TALLERES, SEMINARIOS, AFINES AL TRAYECTO PARA EL QUE SE POSTULA, CON RECONOCIMIENTO DE ORGANISMOS OFICIALES.</t>
  </si>
  <si>
    <r>
      <t>Nota 1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El dictado del curso se computará sólo una vez y desde 1995,</t>
    </r>
  </si>
  <si>
    <r>
      <t>En calidad de</t>
    </r>
    <r>
      <rPr>
        <sz val="9"/>
        <rFont val="Arial"/>
        <family val="2"/>
      </rPr>
      <t xml:space="preserve"> puede ser </t>
    </r>
    <r>
      <rPr>
        <b/>
        <sz val="9"/>
        <rFont val="Arial"/>
        <family val="2"/>
      </rPr>
      <t>Tipo</t>
    </r>
    <r>
      <rPr>
        <sz val="9"/>
        <rFont val="Arial"/>
        <family val="2"/>
      </rPr>
      <t xml:space="preserve"> :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:Elaboración </t>
    </r>
    <r>
      <rPr>
        <b/>
        <sz val="9"/>
        <rFont val="Arial"/>
        <family val="2"/>
      </rPr>
      <t>2:</t>
    </r>
    <r>
      <rPr>
        <sz val="9"/>
        <rFont val="Arial"/>
        <family val="2"/>
      </rPr>
      <t xml:space="preserve"> Dictado  
</t>
    </r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caso de ser Elaboración y Dictado, se debe cargar dos veces el mismo curso con distintos </t>
    </r>
    <r>
      <rPr>
        <b/>
        <sz val="9"/>
        <rFont val="Arial"/>
        <family val="2"/>
      </rPr>
      <t>Tipo s.</t>
    </r>
    <r>
      <rPr>
        <sz val="9"/>
        <rFont val="Arial"/>
        <family val="2"/>
      </rPr>
      <t xml:space="preserve"> </t>
    </r>
  </si>
  <si>
    <t>9. TRABAJOS DE INVESTIGACIÓN (Desde 1995).</t>
  </si>
  <si>
    <r>
      <t>Parte A</t>
    </r>
    <r>
      <rPr>
        <b/>
        <sz val="10"/>
        <rFont val="Arial"/>
        <family val="2"/>
      </rPr>
      <t xml:space="preserve">
Nota:</t>
    </r>
    <r>
      <rPr>
        <sz val="10"/>
        <rFont val="Arial"/>
        <family val="0"/>
      </rPr>
      <t xml:space="preserve"> Será tabulado cada trabajo de investigación concluído, con informe final, y aquellos que sean avalados y/o subsidiados por instituciones especializadas. </t>
    </r>
  </si>
  <si>
    <r>
      <t>Parte B</t>
    </r>
    <r>
      <rPr>
        <b/>
        <sz val="10"/>
        <rFont val="Arial"/>
        <family val="2"/>
      </rPr>
      <t xml:space="preserve">
Nota:</t>
    </r>
    <r>
      <rPr>
        <sz val="10"/>
        <rFont val="Arial"/>
        <family val="0"/>
      </rPr>
      <t xml:space="preserve"> Será tabulado cada trabajo de investigación concluído, con informe final, y aquellos que sean avalados y/o subsidiados por instituciones especializadas. </t>
    </r>
  </si>
  <si>
    <t>10- PUBLICACIONES VINCULADAS AL TRAYECTO PARA EL CUAL SE POSTULA. (Desde 1995)</t>
  </si>
  <si>
    <r>
      <t xml:space="preserve">Tipo de obra: </t>
    </r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Libros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.Capítulo de libro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Artículo en revista especializada con referato, cuadernillo, fascículo curricular, separata. 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Artículo en revista especializada sin referato </t>
    </r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Artículo </t>
    </r>
    <r>
      <rPr>
        <b/>
        <sz val="9"/>
        <rFont val="Arial"/>
        <family val="2"/>
      </rPr>
      <t xml:space="preserve">6. </t>
    </r>
    <r>
      <rPr>
        <sz val="9"/>
        <rFont val="Arial"/>
        <family val="2"/>
      </rPr>
      <t>Producciones Pedagógicas / Académicas.</t>
    </r>
  </si>
  <si>
    <r>
      <t>Nota:</t>
    </r>
    <r>
      <rPr>
        <sz val="10"/>
        <rFont val="Arial"/>
        <family val="0"/>
      </rPr>
      <t xml:space="preserve"> El dictado del curso se computará sólo una vez y desde 1995.</t>
    </r>
  </si>
  <si>
    <t>10- OTRA EXPERIENCIA DOCENTE ESPECÍFICA</t>
  </si>
  <si>
    <t>En el Nivel Superior, en el espacio para el que se Postula</t>
  </si>
  <si>
    <r>
      <t>Tipo</t>
    </r>
    <r>
      <rPr>
        <sz val="10"/>
        <rFont val="Arial"/>
        <family val="2"/>
      </rPr>
      <t xml:space="preserve"> puede ser: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: En el Nivel para el que forman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: En el Nivel Superior, en el espacio para el que se postula. </t>
    </r>
  </si>
  <si>
    <t>12- ASISTENCIA A CURSOS, SEMINARIOS Y TALLERES, AFINES AL TRAYECTO PARA LA QUE SE POSTULA Y A LA FORMACIÓN DOCENTE, CON RECONOCIMIENTO DE ORGANISMOS OFICIALES. (Últimos 10 años).</t>
  </si>
  <si>
    <t>5- ANTIGÜEDAD DOCENTE</t>
  </si>
  <si>
    <t>6.PARTICIPACIÓN EN EVENTOS ACADÉMICOS: CONGRESOS, JORNADAS, SIMPOSIOS, 
ENCUENTROS CIENTÍFICOS, ETC. (Desde 1995)</t>
  </si>
  <si>
    <t>8- ELABORACIÓN Y DICTADO DE CURSOS, JORNADAS, TALLERES, SEMINARIOS, AFINES
AL TRAYECTO AL QUE SE POSTULA, CON RECONOCIMIENTO DE ORGANISMOS OFICIALES</t>
  </si>
  <si>
    <t>9. TRABAJOS DE INVESTIGACIÓN</t>
  </si>
  <si>
    <r>
      <t>Puntaje Tabulado 9</t>
    </r>
    <r>
      <rPr>
        <b/>
        <sz val="10"/>
        <rFont val="Arial"/>
        <family val="2"/>
      </rPr>
      <t xml:space="preserve"> - A</t>
    </r>
  </si>
  <si>
    <r>
      <t>Puntaje Tabulado 9</t>
    </r>
    <r>
      <rPr>
        <b/>
        <sz val="10"/>
        <rFont val="Arial"/>
        <family val="2"/>
      </rPr>
      <t xml:space="preserve"> - B</t>
    </r>
  </si>
  <si>
    <t>10- PUBLICACIONES VINCULADAS AL TRAYECTO PARA EL CUAL SE POSTULA.</t>
  </si>
  <si>
    <t>Celda con
mensaje-&gt;</t>
  </si>
  <si>
    <r>
      <t xml:space="preserve">Puntaje Tabulado Total </t>
    </r>
    <r>
      <rPr>
        <b/>
        <sz val="10"/>
        <rFont val="Arial"/>
        <family val="2"/>
      </rPr>
      <t>A+B</t>
    </r>
  </si>
  <si>
    <t>11- OTRA EXPERIENCIA DOCENTE ESPECIFICA</t>
  </si>
  <si>
    <t>6. PARTICIPACIÓN EN EVENTOS ACADÉMICOS: CONGRESOS, JORNADAS, SIMPOSIOS, ENCUENTROS CIENTÍFICOS, ETC.</t>
  </si>
  <si>
    <t>6.1. Asistente</t>
  </si>
  <si>
    <t>6.2. Asistente con Evaluación</t>
  </si>
  <si>
    <t>6.3. Moderador</t>
  </si>
  <si>
    <r>
      <t>6.4</t>
    </r>
    <r>
      <rPr>
        <sz val="11"/>
        <rFont val="Arial"/>
        <family val="2"/>
      </rPr>
      <t>.</t>
    </r>
    <r>
      <rPr>
        <sz val="8"/>
        <rFont val="Arial"/>
        <family val="0"/>
      </rPr>
      <t xml:space="preserve"> </t>
    </r>
    <r>
      <rPr>
        <sz val="10"/>
        <rFont val="Arial"/>
        <family val="2"/>
      </rPr>
      <t>Miembro de Jurado para Feria de Cs. o similares, Olipíadas Provinciales, Regionales, Nacionales o Internacionales.</t>
    </r>
  </si>
  <si>
    <t>6.5. Coordinador General</t>
  </si>
  <si>
    <t>6.6. Miembro del Comité Académico</t>
  </si>
  <si>
    <t>6.7. Expositor</t>
  </si>
  <si>
    <t xml:space="preserve">7.1 Exposición  internacional (con referato  y /o jurado  en  Instituciones  Públicas y  Privadas reconocidas )  Individual- </t>
  </si>
  <si>
    <t xml:space="preserve">7.2. Exposición  internacional ( con referato y/o jurado en instituciones Públicas y Privadas reconocidas) Colectiva- </t>
  </si>
  <si>
    <t xml:space="preserve">7.8. Expositor en eventos </t>
  </si>
  <si>
    <t xml:space="preserve">7.10. Menciones </t>
  </si>
  <si>
    <t xml:space="preserve">7.9. Premios  y distinciones </t>
  </si>
  <si>
    <t xml:space="preserve">7.3. Exposición  (sin referato ni jurado ) individual </t>
  </si>
  <si>
    <t xml:space="preserve">7.4.Exposición (sin referato ni jurado) colectiva </t>
  </si>
  <si>
    <t xml:space="preserve">7.5. Salón  nacional o provincial </t>
  </si>
  <si>
    <t xml:space="preserve">7.6. Jurado </t>
  </si>
  <si>
    <t xml:space="preserve">7.7. Catálogo o certificación </t>
  </si>
  <si>
    <t xml:space="preserve">7.11. Diseño de portadas y publicaciones </t>
  </si>
  <si>
    <t xml:space="preserve">7.12. Restauración de  Obras y espacios culturales </t>
  </si>
  <si>
    <t xml:space="preserve">7.13. Ilustración de la tapa  de una revista  o libro </t>
  </si>
  <si>
    <t xml:space="preserve">7.14. Diseño de un producto </t>
  </si>
  <si>
    <t>Máximo 3p.</t>
  </si>
  <si>
    <t>7. PARTICIPACIÓN EN EVENTOS ARTÍSTICOS Y PRODUCCIÓN ARTÍSTICA (SÓLO PARA AREA ARTÍSTICA Y  TECNICATURA  EN PRODUCCIÓN ARTÍSTICA Y ARTESANAL (Desde 1995)</t>
  </si>
  <si>
    <t>8- ELABORACIÓN Y DICTADO DE CURSOS, JORNADAS, TALLERES, SEMINARIOS, AFINES AL TRAYECTO AL QUE SE POSTULA, CON RECONOCIMIENTO DE ORGANISMOS OFICIALES</t>
  </si>
  <si>
    <r>
      <t>Nota 1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El dictado del curso se computará sólo una vez y desde 1995.</t>
    </r>
  </si>
  <si>
    <t>10.1. Libros</t>
  </si>
  <si>
    <t>10.2. Capítulo de libro.</t>
  </si>
  <si>
    <t>10.3. Artículo en revista especializada con referato, cuadernillo, fascículo curricular, separata.</t>
  </si>
  <si>
    <t>10.4. Artículo en revista especializada sin referato.</t>
  </si>
  <si>
    <t>10.5. Artículo.</t>
  </si>
  <si>
    <t>10.6. Producciones Pedagógicas/ Académicas.</t>
  </si>
  <si>
    <t>11- OTRA EXPERIENCIA DOCENTE ESPECIFICA (Últimos 10 años)</t>
  </si>
  <si>
    <t>11.1 En el Nivel para el que forma. *1</t>
  </si>
  <si>
    <t>12.2. En el Nivel Superior, en el espacio para el que se   postula.</t>
  </si>
  <si>
    <t>12- ASISTENCIA A CURSOS, SEMINARIOS Y TALLERES, AFINES AL TRAYECTO PARA EL QUE SE  POSTULA, CON RECONOCIMIENTO DE ORGANISMOS OFICIALES (Últimos 10 años)</t>
  </si>
  <si>
    <r>
      <t>Nota</t>
    </r>
    <r>
      <rPr>
        <b/>
        <sz val="10"/>
        <rFont val="Arial"/>
        <family val="2"/>
      </rPr>
      <t>: 
Tipo</t>
    </r>
    <r>
      <rPr>
        <sz val="10"/>
        <rFont val="Arial"/>
        <family val="2"/>
      </rPr>
      <t xml:space="preserve"> puede ser: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: Con Evaluación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: Sin Evaluación</t>
    </r>
  </si>
  <si>
    <r>
      <t xml:space="preserve">Nota: </t>
    </r>
    <r>
      <rPr>
        <sz val="10"/>
        <rFont val="Arial"/>
        <family val="2"/>
      </rPr>
      <t>Últimos 10años</t>
    </r>
  </si>
  <si>
    <t>PUNTAJE TOTAL TABULADO</t>
  </si>
  <si>
    <t>Total de '1'</t>
  </si>
  <si>
    <t>Total de '2'</t>
  </si>
  <si>
    <t>Cantidad</t>
  </si>
  <si>
    <t>Cantidad de años
de duración</t>
  </si>
  <si>
    <t>CUIT - CUIL</t>
  </si>
  <si>
    <t>Reemplazos y Suplencias 2010 para PROFESORADOS Y TECNICATURA - HCD Acta 42/09</t>
  </si>
  <si>
    <t>Fecha:</t>
  </si>
  <si>
    <t>Espacio Curricular:</t>
  </si>
  <si>
    <t xml:space="preserve">Código del Espacio Curricular al que se Postula </t>
  </si>
  <si>
    <t>Reemplazos y Suplencias 2010 para PROFESORADOS Y TECNICATURA - HCD Acta N 42/09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</si>
</sst>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&lt;=9999999]###\-####;\(###\)\ ###\-####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[$-2C0A]dddd\,\ dd&quot; de &quot;mmmm&quot; de &quot;yyyy"/>
    <numFmt numFmtId="182" formatCode="mmm\-yyyy"/>
    <numFmt numFmtId="183" formatCode="0.000"/>
    <numFmt numFmtId="184" formatCode="#,##0;[Red]#,##0"/>
    <numFmt numFmtId="185" formatCode="dd/mm/yyyy;@"/>
  </numFmts>
  <fonts count="2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4"/>
      <name val="Arial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3" fillId="0" borderId="7" xfId="0" applyFont="1" applyBorder="1" applyAlignment="1">
      <alignment vertical="justify"/>
    </xf>
    <xf numFmtId="2" fontId="0" fillId="2" borderId="8" xfId="0" applyNumberFormat="1" applyFill="1" applyBorder="1" applyAlignment="1">
      <alignment/>
    </xf>
    <xf numFmtId="0" fontId="3" fillId="0" borderId="0" xfId="0" applyFont="1" applyAlignment="1">
      <alignment horizontal="left" wrapText="1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/>
    </xf>
    <xf numFmtId="0" fontId="0" fillId="4" borderId="9" xfId="0" applyFill="1" applyBorder="1" applyAlignment="1">
      <alignment/>
    </xf>
    <xf numFmtId="0" fontId="0" fillId="5" borderId="10" xfId="0" applyFill="1" applyBorder="1" applyAlignment="1">
      <alignment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wrapText="1"/>
    </xf>
    <xf numFmtId="2" fontId="0" fillId="0" borderId="8" xfId="0" applyNumberFormat="1" applyFill="1" applyBorder="1" applyAlignment="1">
      <alignment/>
    </xf>
    <xf numFmtId="0" fontId="0" fillId="0" borderId="0" xfId="0" applyAlignment="1">
      <alignment horizontal="left" vertical="justify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0" xfId="0" applyFill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2" fontId="0" fillId="2" borderId="19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26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" fillId="5" borderId="0" xfId="0" applyFont="1" applyFill="1" applyAlignment="1" applyProtection="1">
      <alignment/>
      <protection hidden="1"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3" fillId="6" borderId="2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 horizontal="center" wrapText="1"/>
      <protection/>
    </xf>
    <xf numFmtId="0" fontId="3" fillId="6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justify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4" fontId="0" fillId="0" borderId="22" xfId="0" applyNumberFormat="1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14" fontId="0" fillId="0" borderId="5" xfId="0" applyNumberFormat="1" applyBorder="1" applyAlignment="1" applyProtection="1">
      <alignment/>
      <protection locked="0"/>
    </xf>
    <xf numFmtId="0" fontId="5" fillId="6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7" borderId="38" xfId="0" applyFill="1" applyBorder="1" applyAlignment="1">
      <alignment/>
    </xf>
    <xf numFmtId="0" fontId="12" fillId="7" borderId="39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" xfId="0" applyBorder="1" applyAlignment="1">
      <alignment horizontal="center"/>
    </xf>
    <xf numFmtId="0" fontId="5" fillId="6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32" xfId="0" applyFont="1" applyBorder="1" applyAlignment="1">
      <alignment vertical="justify" wrapText="1"/>
    </xf>
    <xf numFmtId="0" fontId="0" fillId="0" borderId="41" xfId="0" applyBorder="1" applyAlignment="1" quotePrefix="1">
      <alignment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vertical="justify"/>
    </xf>
    <xf numFmtId="0" fontId="5" fillId="6" borderId="22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0" fontId="3" fillId="6" borderId="13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8" borderId="1" xfId="0" applyFill="1" applyBorder="1" applyAlignment="1">
      <alignment/>
    </xf>
    <xf numFmtId="0" fontId="3" fillId="6" borderId="47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7" xfId="0" applyFont="1" applyBorder="1" applyAlignment="1">
      <alignment vertical="justify" wrapText="1"/>
    </xf>
    <xf numFmtId="3" fontId="0" fillId="2" borderId="1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2" fontId="0" fillId="2" borderId="19" xfId="0" applyNumberFormat="1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3" fontId="0" fillId="2" borderId="50" xfId="0" applyNumberForma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2" fontId="3" fillId="0" borderId="8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6" borderId="0" xfId="0" applyFont="1" applyFill="1" applyAlignment="1">
      <alignment horizontal="center" vertical="top"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6" borderId="38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justify"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 vertical="justify" wrapText="1"/>
    </xf>
    <xf numFmtId="0" fontId="0" fillId="9" borderId="0" xfId="0" applyFill="1" applyAlignment="1">
      <alignment/>
    </xf>
    <xf numFmtId="0" fontId="7" fillId="0" borderId="0" xfId="0" applyFont="1" applyAlignment="1">
      <alignment horizontal="right"/>
    </xf>
    <xf numFmtId="16" fontId="0" fillId="0" borderId="0" xfId="0" applyNumberFormat="1" applyAlignment="1">
      <alignment/>
    </xf>
    <xf numFmtId="0" fontId="0" fillId="0" borderId="49" xfId="0" applyBorder="1" applyAlignment="1">
      <alignment/>
    </xf>
    <xf numFmtId="0" fontId="3" fillId="5" borderId="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5" fillId="5" borderId="22" xfId="0" applyFont="1" applyFill="1" applyBorder="1" applyAlignment="1">
      <alignment horizontal="center" vertical="justify"/>
    </xf>
    <xf numFmtId="0" fontId="3" fillId="6" borderId="1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justify" wrapText="1"/>
    </xf>
    <xf numFmtId="0" fontId="7" fillId="6" borderId="2" xfId="0" applyFont="1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6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" xfId="0" applyBorder="1" applyAlignment="1">
      <alignment/>
    </xf>
    <xf numFmtId="3" fontId="0" fillId="2" borderId="50" xfId="0" applyNumberFormat="1" applyFill="1" applyBorder="1" applyAlignment="1" applyProtection="1">
      <alignment/>
      <protection locked="0"/>
    </xf>
    <xf numFmtId="0" fontId="0" fillId="5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Alignment="1">
      <alignment wrapText="1"/>
    </xf>
    <xf numFmtId="0" fontId="0" fillId="2" borderId="56" xfId="0" applyFill="1" applyBorder="1" applyAlignment="1">
      <alignment/>
    </xf>
    <xf numFmtId="3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5" borderId="3" xfId="0" applyFill="1" applyBorder="1" applyAlignment="1">
      <alignment horizontal="right"/>
    </xf>
    <xf numFmtId="0" fontId="19" fillId="0" borderId="5" xfId="0" applyFont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13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0" fontId="0" fillId="2" borderId="5" xfId="0" applyNumberFormat="1" applyFill="1" applyBorder="1" applyAlignment="1" applyProtection="1" quotePrefix="1">
      <alignment/>
      <protection locked="0"/>
    </xf>
    <xf numFmtId="0" fontId="3" fillId="6" borderId="1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vertical="center"/>
      <protection/>
    </xf>
    <xf numFmtId="0" fontId="0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7" fillId="6" borderId="48" xfId="0" applyFont="1" applyFill="1" applyBorder="1" applyAlignment="1">
      <alignment/>
    </xf>
    <xf numFmtId="0" fontId="3" fillId="6" borderId="0" xfId="0" applyFont="1" applyFill="1" applyAlignment="1">
      <alignment vertical="justify" wrapText="1"/>
    </xf>
    <xf numFmtId="0" fontId="7" fillId="6" borderId="0" xfId="0" applyFont="1" applyFill="1" applyAlignment="1">
      <alignment/>
    </xf>
    <xf numFmtId="14" fontId="0" fillId="0" borderId="1" xfId="0" applyNumberFormat="1" applyBorder="1" applyAlignment="1" applyProtection="1">
      <alignment horizontal="justify" vertical="center"/>
      <protection locked="0"/>
    </xf>
    <xf numFmtId="14" fontId="0" fillId="0" borderId="5" xfId="0" applyNumberForma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" fontId="0" fillId="0" borderId="22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20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4" fontId="0" fillId="0" borderId="21" xfId="0" applyNumberFormat="1" applyBorder="1" applyAlignment="1" applyProtection="1">
      <alignment horizontal="left" vertical="center" wrapText="1"/>
      <protection locked="0"/>
    </xf>
    <xf numFmtId="0" fontId="3" fillId="6" borderId="4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8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2" fillId="0" borderId="25" xfId="0" applyFont="1" applyBorder="1" applyAlignment="1">
      <alignment wrapText="1"/>
    </xf>
    <xf numFmtId="0" fontId="0" fillId="0" borderId="20" xfId="0" applyBorder="1" applyAlignment="1" applyProtection="1">
      <alignment/>
      <protection locked="0"/>
    </xf>
    <xf numFmtId="0" fontId="7" fillId="0" borderId="13" xfId="0" applyFont="1" applyFill="1" applyBorder="1" applyAlignment="1">
      <alignment wrapText="1"/>
    </xf>
    <xf numFmtId="14" fontId="0" fillId="0" borderId="8" xfId="0" applyNumberFormat="1" applyBorder="1" applyAlignment="1" applyProtection="1">
      <alignment horizontal="justify" vertical="center"/>
      <protection locked="0"/>
    </xf>
    <xf numFmtId="0" fontId="0" fillId="0" borderId="8" xfId="0" applyBorder="1" applyAlignment="1" applyProtection="1">
      <alignment horizontal="justify" vertical="center"/>
      <protection locked="0"/>
    </xf>
    <xf numFmtId="0" fontId="0" fillId="0" borderId="20" xfId="0" applyBorder="1" applyAlignment="1" applyProtection="1">
      <alignment horizontal="justify" vertical="center"/>
      <protection locked="0"/>
    </xf>
    <xf numFmtId="0" fontId="3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0" borderId="3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6" borderId="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6" borderId="30" xfId="0" applyFont="1" applyFill="1" applyBorder="1" applyAlignment="1">
      <alignment horizontal="right" vertical="justify"/>
    </xf>
    <xf numFmtId="0" fontId="3" fillId="6" borderId="8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22" xfId="0" applyBorder="1" applyAlignment="1">
      <alignment wrapText="1"/>
    </xf>
    <xf numFmtId="14" fontId="0" fillId="0" borderId="22" xfId="0" applyNumberFormat="1" applyBorder="1" applyAlignment="1" applyProtection="1">
      <alignment vertical="center" wrapText="1"/>
      <protection locked="0"/>
    </xf>
    <xf numFmtId="14" fontId="0" fillId="0" borderId="4" xfId="0" applyNumberFormat="1" applyBorder="1" applyAlignment="1" applyProtection="1">
      <alignment vertical="center" wrapText="1"/>
      <protection locked="0"/>
    </xf>
    <xf numFmtId="14" fontId="0" fillId="0" borderId="8" xfId="0" applyNumberFormat="1" applyBorder="1" applyAlignment="1" applyProtection="1">
      <alignment vertical="center" wrapText="1"/>
      <protection locked="0"/>
    </xf>
    <xf numFmtId="0" fontId="0" fillId="0" borderId="5" xfId="0" applyBorder="1" applyAlignment="1">
      <alignment wrapText="1"/>
    </xf>
    <xf numFmtId="14" fontId="0" fillId="0" borderId="5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/>
    </xf>
    <xf numFmtId="0" fontId="0" fillId="6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vertical="justify" wrapText="1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4" fontId="0" fillId="0" borderId="8" xfId="0" applyNumberFormat="1" applyBorder="1" applyAlignment="1" applyProtection="1">
      <alignment horizontal="left" vertical="center" wrapText="1"/>
      <protection locked="0"/>
    </xf>
    <xf numFmtId="14" fontId="0" fillId="0" borderId="5" xfId="0" applyNumberForma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 shrinkToFit="1"/>
      <protection locked="0"/>
    </xf>
    <xf numFmtId="14" fontId="0" fillId="0" borderId="19" xfId="0" applyNumberFormat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/>
    </xf>
    <xf numFmtId="0" fontId="0" fillId="0" borderId="0" xfId="0" applyAlignment="1" applyProtection="1">
      <alignment wrapText="1"/>
      <protection/>
    </xf>
    <xf numFmtId="0" fontId="0" fillId="2" borderId="3" xfId="0" applyFill="1" applyBorder="1" applyAlignment="1" applyProtection="1">
      <alignment/>
      <protection/>
    </xf>
    <xf numFmtId="183" fontId="0" fillId="2" borderId="19" xfId="0" applyNumberFormat="1" applyFill="1" applyBorder="1" applyAlignment="1" applyProtection="1">
      <alignment/>
      <protection/>
    </xf>
    <xf numFmtId="183" fontId="0" fillId="2" borderId="8" xfId="0" applyNumberFormat="1" applyFill="1" applyBorder="1" applyAlignment="1" applyProtection="1">
      <alignment/>
      <protection/>
    </xf>
    <xf numFmtId="183" fontId="0" fillId="3" borderId="61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/>
    </xf>
    <xf numFmtId="0" fontId="7" fillId="8" borderId="0" xfId="0" applyFont="1" applyFill="1" applyAlignment="1" applyProtection="1">
      <alignment/>
      <protection/>
    </xf>
    <xf numFmtId="0" fontId="3" fillId="2" borderId="4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5" xfId="0" applyBorder="1" applyAlignment="1" applyProtection="1">
      <alignment horizontal="left"/>
      <protection locked="0"/>
    </xf>
    <xf numFmtId="0" fontId="0" fillId="0" borderId="7" xfId="0" applyBorder="1" applyAlignment="1">
      <alignment/>
    </xf>
    <xf numFmtId="0" fontId="0" fillId="0" borderId="25" xfId="0" applyFill="1" applyBorder="1" applyAlignment="1">
      <alignment/>
    </xf>
    <xf numFmtId="49" fontId="0" fillId="0" borderId="55" xfId="0" applyNumberFormat="1" applyBorder="1" applyAlignment="1" applyProtection="1">
      <alignment vertical="justify" wrapText="1"/>
      <protection locked="0"/>
    </xf>
    <xf numFmtId="0" fontId="4" fillId="0" borderId="21" xfId="0" applyFont="1" applyBorder="1" applyAlignment="1" applyProtection="1">
      <alignment vertical="justify" wrapText="1"/>
      <protection locked="0"/>
    </xf>
    <xf numFmtId="0" fontId="4" fillId="0" borderId="23" xfId="0" applyFont="1" applyBorder="1" applyAlignment="1" applyProtection="1">
      <alignment vertical="justify" wrapText="1"/>
      <protection locked="0"/>
    </xf>
    <xf numFmtId="0" fontId="4" fillId="0" borderId="1" xfId="0" applyFont="1" applyBorder="1" applyAlignment="1" applyProtection="1">
      <alignment vertical="justify" wrapText="1"/>
      <protection locked="0"/>
    </xf>
    <xf numFmtId="0" fontId="4" fillId="0" borderId="25" xfId="0" applyFont="1" applyBorder="1" applyAlignment="1" applyProtection="1">
      <alignment vertical="justify" wrapText="1"/>
      <protection locked="0"/>
    </xf>
    <xf numFmtId="0" fontId="4" fillId="0" borderId="5" xfId="0" applyFont="1" applyBorder="1" applyAlignment="1" applyProtection="1">
      <alignment vertical="justify" wrapText="1"/>
      <protection locked="0"/>
    </xf>
    <xf numFmtId="0" fontId="4" fillId="0" borderId="55" xfId="0" applyFont="1" applyBorder="1" applyAlignment="1" applyProtection="1">
      <alignment vertical="justify" wrapText="1"/>
      <protection locked="0"/>
    </xf>
    <xf numFmtId="0" fontId="0" fillId="0" borderId="23" xfId="0" applyBorder="1" applyAlignment="1" applyProtection="1">
      <alignment vertical="justify" wrapText="1"/>
      <protection locked="0"/>
    </xf>
    <xf numFmtId="0" fontId="3" fillId="6" borderId="32" xfId="0" applyFont="1" applyFill="1" applyBorder="1" applyAlignment="1">
      <alignment vertical="justify" wrapText="1"/>
    </xf>
    <xf numFmtId="0" fontId="3" fillId="6" borderId="59" xfId="0" applyFont="1" applyFill="1" applyBorder="1" applyAlignment="1">
      <alignment vertical="justify" wrapText="1"/>
    </xf>
    <xf numFmtId="0" fontId="3" fillId="6" borderId="60" xfId="0" applyFont="1" applyFill="1" applyBorder="1" applyAlignment="1">
      <alignment vertical="justify" wrapText="1"/>
    </xf>
    <xf numFmtId="0" fontId="0" fillId="0" borderId="50" xfId="0" applyBorder="1" applyAlignment="1" applyProtection="1">
      <alignment horizontal="justify" vertical="center"/>
      <protection locked="0"/>
    </xf>
    <xf numFmtId="0" fontId="0" fillId="0" borderId="62" xfId="0" applyBorder="1" applyAlignment="1" applyProtection="1">
      <alignment horizontal="justify" vertical="center"/>
      <protection locked="0"/>
    </xf>
    <xf numFmtId="1" fontId="0" fillId="0" borderId="21" xfId="0" applyNumberFormat="1" applyBorder="1" applyAlignment="1" applyProtection="1">
      <alignment horizontal="justify" vertical="center" wrapText="1"/>
      <protection locked="0"/>
    </xf>
    <xf numFmtId="0" fontId="0" fillId="0" borderId="21" xfId="0" applyBorder="1" applyAlignment="1">
      <alignment/>
    </xf>
    <xf numFmtId="0" fontId="0" fillId="0" borderId="63" xfId="0" applyBorder="1" applyAlignment="1" applyProtection="1">
      <alignment horizontal="justify" vertical="center"/>
      <protection locked="0"/>
    </xf>
    <xf numFmtId="14" fontId="0" fillId="0" borderId="21" xfId="0" applyNumberFormat="1" applyBorder="1" applyAlignment="1" applyProtection="1">
      <alignment horizontal="justify" vertical="center"/>
      <protection locked="0"/>
    </xf>
    <xf numFmtId="14" fontId="0" fillId="0" borderId="19" xfId="0" applyNumberFormat="1" applyBorder="1" applyAlignment="1" applyProtection="1">
      <alignment horizontal="justify" vertical="center"/>
      <protection locked="0"/>
    </xf>
    <xf numFmtId="0" fontId="5" fillId="6" borderId="64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5" fillId="6" borderId="7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wrapText="1"/>
      <protection locked="0"/>
    </xf>
    <xf numFmtId="14" fontId="4" fillId="0" borderId="8" xfId="0" applyNumberFormat="1" applyFont="1" applyBorder="1" applyAlignment="1" applyProtection="1">
      <alignment wrapText="1"/>
      <protection locked="0"/>
    </xf>
    <xf numFmtId="14" fontId="4" fillId="0" borderId="5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5" borderId="66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1" xfId="0" applyFont="1" applyBorder="1" applyAlignment="1">
      <alignment/>
    </xf>
    <xf numFmtId="0" fontId="5" fillId="6" borderId="23" xfId="0" applyFont="1" applyFill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Border="1" applyAlignment="1" applyProtection="1">
      <alignment wrapText="1"/>
      <protection locked="0"/>
    </xf>
    <xf numFmtId="0" fontId="5" fillId="6" borderId="25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6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0" fontId="5" fillId="6" borderId="22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14" fontId="4" fillId="0" borderId="4" xfId="0" applyNumberFormat="1" applyFont="1" applyBorder="1" applyAlignment="1" applyProtection="1">
      <alignment wrapText="1"/>
      <protection locked="0"/>
    </xf>
    <xf numFmtId="0" fontId="5" fillId="6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22" xfId="0" applyNumberFormat="1" applyFont="1" applyBorder="1" applyAlignment="1" applyProtection="1">
      <alignment vertical="justify" wrapText="1"/>
      <protection locked="0"/>
    </xf>
    <xf numFmtId="0" fontId="4" fillId="0" borderId="1" xfId="0" applyNumberFormat="1" applyFont="1" applyBorder="1" applyAlignment="1" applyProtection="1">
      <alignment vertical="justify" wrapText="1"/>
      <protection locked="0"/>
    </xf>
    <xf numFmtId="0" fontId="4" fillId="0" borderId="5" xfId="0" applyNumberFormat="1" applyFont="1" applyBorder="1" applyAlignment="1" applyProtection="1">
      <alignment vertical="justify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2" borderId="47" xfId="0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66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2" borderId="66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9" fillId="2" borderId="0" xfId="0" applyFont="1" applyFill="1" applyAlignment="1">
      <alignment/>
    </xf>
    <xf numFmtId="0" fontId="4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33" xfId="0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66" xfId="0" applyFont="1" applyFill="1" applyBorder="1" applyAlignment="1">
      <alignment horizontal="left" wrapText="1"/>
    </xf>
    <xf numFmtId="0" fontId="4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Border="1" applyAlignment="1" applyProtection="1">
      <alignment/>
      <protection hidden="1"/>
    </xf>
    <xf numFmtId="0" fontId="3" fillId="2" borderId="33" xfId="0" applyFont="1" applyFill="1" applyBorder="1" applyAlignment="1">
      <alignment vertical="justify"/>
    </xf>
    <xf numFmtId="0" fontId="3" fillId="2" borderId="47" xfId="0" applyFont="1" applyFill="1" applyBorder="1" applyAlignment="1">
      <alignment vertical="justify"/>
    </xf>
    <xf numFmtId="0" fontId="3" fillId="6" borderId="55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3" fillId="6" borderId="67" xfId="0" applyFont="1" applyFill="1" applyBorder="1" applyAlignment="1">
      <alignment/>
    </xf>
    <xf numFmtId="0" fontId="0" fillId="6" borderId="39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0" xfId="0" applyFill="1" applyAlignment="1" applyProtection="1">
      <alignment/>
      <protection hidden="1"/>
    </xf>
    <xf numFmtId="0" fontId="0" fillId="6" borderId="39" xfId="0" applyFill="1" applyBorder="1" applyAlignment="1">
      <alignment/>
    </xf>
    <xf numFmtId="0" fontId="0" fillId="6" borderId="46" xfId="0" applyFill="1" applyBorder="1" applyAlignment="1">
      <alignment/>
    </xf>
    <xf numFmtId="0" fontId="0" fillId="0" borderId="17" xfId="0" applyBorder="1" applyAlignment="1">
      <alignment horizontal="left"/>
    </xf>
    <xf numFmtId="0" fontId="3" fillId="2" borderId="12" xfId="0" applyFont="1" applyFill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0" fillId="6" borderId="7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33" xfId="0" applyFill="1" applyBorder="1" applyAlignment="1">
      <alignment/>
    </xf>
    <xf numFmtId="0" fontId="4" fillId="0" borderId="5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3" fillId="6" borderId="47" xfId="0" applyFont="1" applyFill="1" applyBorder="1" applyAlignment="1">
      <alignment vertical="justify" wrapText="1"/>
    </xf>
    <xf numFmtId="0" fontId="3" fillId="6" borderId="66" xfId="0" applyFont="1" applyFill="1" applyBorder="1" applyAlignment="1">
      <alignment vertical="justify" wrapText="1"/>
    </xf>
    <xf numFmtId="0" fontId="3" fillId="6" borderId="11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6" borderId="0" xfId="0" applyFont="1" applyFill="1" applyBorder="1" applyAlignment="1">
      <alignment vertical="justify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9" borderId="0" xfId="0" applyFont="1" applyFill="1" applyAlignment="1">
      <alignment/>
    </xf>
    <xf numFmtId="0" fontId="4" fillId="0" borderId="1" xfId="0" applyFont="1" applyBorder="1" applyAlignment="1">
      <alignment horizontal="right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6" borderId="23" xfId="0" applyFont="1" applyFill="1" applyBorder="1" applyAlignment="1">
      <alignment/>
    </xf>
    <xf numFmtId="0" fontId="5" fillId="6" borderId="25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1" xfId="0" applyFont="1" applyBorder="1" applyAlignment="1">
      <alignment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47" xfId="0" applyFill="1" applyBorder="1" applyAlignment="1">
      <alignment/>
    </xf>
    <xf numFmtId="0" fontId="0" fillId="6" borderId="66" xfId="0" applyFill="1" applyBorder="1" applyAlignment="1">
      <alignment/>
    </xf>
    <xf numFmtId="0" fontId="0" fillId="0" borderId="22" xfId="0" applyBorder="1" applyAlignment="1">
      <alignment/>
    </xf>
    <xf numFmtId="0" fontId="3" fillId="6" borderId="33" xfId="0" applyFont="1" applyFill="1" applyBorder="1" applyAlignment="1">
      <alignment/>
    </xf>
    <xf numFmtId="0" fontId="0" fillId="6" borderId="26" xfId="0" applyFill="1" applyBorder="1" applyAlignment="1">
      <alignment/>
    </xf>
    <xf numFmtId="0" fontId="3" fillId="2" borderId="12" xfId="0" applyFont="1" applyFill="1" applyBorder="1" applyAlignment="1">
      <alignment horizontal="left" vertical="justify"/>
    </xf>
    <xf numFmtId="0" fontId="3" fillId="2" borderId="47" xfId="0" applyFont="1" applyFill="1" applyBorder="1" applyAlignment="1">
      <alignment/>
    </xf>
    <xf numFmtId="0" fontId="3" fillId="2" borderId="6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3" fillId="10" borderId="3" xfId="0" applyFont="1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1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0" fillId="11" borderId="1" xfId="0" applyFill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2" borderId="66" xfId="0" applyFill="1" applyBorder="1" applyAlignment="1" applyProtection="1">
      <alignment/>
      <protection locked="0"/>
    </xf>
    <xf numFmtId="0" fontId="4" fillId="0" borderId="68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6" borderId="38" xfId="0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wrapText="1"/>
      <protection/>
    </xf>
    <xf numFmtId="0" fontId="0" fillId="6" borderId="39" xfId="0" applyFill="1" applyBorder="1" applyAlignment="1" applyProtection="1">
      <alignment/>
      <protection locked="0"/>
    </xf>
    <xf numFmtId="0" fontId="0" fillId="6" borderId="46" xfId="0" applyFill="1" applyBorder="1" applyAlignment="1" applyProtection="1">
      <alignment/>
      <protection locked="0"/>
    </xf>
    <xf numFmtId="0" fontId="0" fillId="6" borderId="69" xfId="0" applyFill="1" applyBorder="1" applyAlignment="1" applyProtection="1">
      <alignment/>
      <protection locked="0"/>
    </xf>
    <xf numFmtId="0" fontId="0" fillId="6" borderId="38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6" borderId="39" xfId="0" applyFill="1" applyBorder="1" applyAlignment="1" applyProtection="1">
      <alignment horizontal="center" vertical="center"/>
      <protection/>
    </xf>
    <xf numFmtId="0" fontId="0" fillId="6" borderId="46" xfId="0" applyFill="1" applyBorder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wrapText="1"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6" borderId="0" xfId="0" applyFill="1" applyAlignment="1" applyProtection="1">
      <alignment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0" fillId="0" borderId="0" xfId="0" applyAlignment="1" applyProtection="1">
      <alignment wrapText="1"/>
      <protection hidden="1" locked="0"/>
    </xf>
    <xf numFmtId="0" fontId="4" fillId="6" borderId="1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6" borderId="7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8" borderId="0" xfId="0" applyFill="1" applyAlignment="1" applyProtection="1">
      <alignment horizontal="right"/>
      <protection hidden="1"/>
    </xf>
    <xf numFmtId="0" fontId="0" fillId="8" borderId="71" xfId="0" applyFill="1" applyBorder="1" applyAlignment="1" applyProtection="1">
      <alignment/>
      <protection hidden="1"/>
    </xf>
    <xf numFmtId="0" fontId="0" fillId="8" borderId="35" xfId="0" applyFill="1" applyBorder="1" applyAlignment="1" applyProtection="1">
      <alignment/>
      <protection hidden="1"/>
    </xf>
    <xf numFmtId="0" fontId="3" fillId="2" borderId="66" xfId="0" applyFont="1" applyFill="1" applyBorder="1" applyAlignment="1" applyProtection="1">
      <alignment horizontal="left" vertical="justify"/>
      <protection/>
    </xf>
    <xf numFmtId="3" fontId="0" fillId="0" borderId="1" xfId="0" applyNumberFormat="1" applyBorder="1" applyAlignment="1" applyProtection="1">
      <alignment horizontal="left"/>
      <protection locked="0"/>
    </xf>
    <xf numFmtId="3" fontId="0" fillId="0" borderId="8" xfId="0" applyNumberFormat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 vertical="justify"/>
      <protection/>
    </xf>
    <xf numFmtId="0" fontId="3" fillId="2" borderId="47" xfId="0" applyFont="1" applyFill="1" applyBorder="1" applyAlignment="1" applyProtection="1">
      <alignment horizontal="left" vertical="justify"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53" xfId="0" applyBorder="1" applyAlignment="1">
      <alignment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8" xfId="0" applyFont="1" applyBorder="1" applyAlignment="1" applyProtection="1">
      <alignment horizontal="left"/>
      <protection locked="0"/>
    </xf>
    <xf numFmtId="0" fontId="27" fillId="0" borderId="5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/>
    </xf>
    <xf numFmtId="0" fontId="27" fillId="0" borderId="22" xfId="0" applyFont="1" applyBorder="1" applyAlignment="1" applyProtection="1">
      <alignment horizontal="left"/>
      <protection locked="0"/>
    </xf>
    <xf numFmtId="0" fontId="0" fillId="0" borderId="52" xfId="0" applyBorder="1" applyAlignment="1">
      <alignment/>
    </xf>
    <xf numFmtId="0" fontId="0" fillId="0" borderId="24" xfId="0" applyBorder="1" applyAlignment="1">
      <alignment/>
    </xf>
    <xf numFmtId="0" fontId="0" fillId="0" borderId="72" xfId="0" applyBorder="1" applyAlignment="1">
      <alignment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72" xfId="0" applyFont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73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0" fillId="0" borderId="47" xfId="0" applyBorder="1" applyAlignment="1">
      <alignment horizontal="center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justify"/>
      <protection/>
    </xf>
    <xf numFmtId="0" fontId="24" fillId="0" borderId="12" xfId="0" applyFont="1" applyBorder="1" applyAlignment="1" applyProtection="1">
      <alignment horizontal="left" vertical="justify"/>
      <protection/>
    </xf>
    <xf numFmtId="0" fontId="3" fillId="2" borderId="33" xfId="0" applyFont="1" applyFill="1" applyBorder="1" applyAlignment="1">
      <alignment horizontal="left" vertical="justify"/>
    </xf>
    <xf numFmtId="0" fontId="3" fillId="2" borderId="47" xfId="0" applyFont="1" applyFill="1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0" fillId="5" borderId="1" xfId="0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0" fontId="3" fillId="2" borderId="47" xfId="0" applyFont="1" applyFill="1" applyBorder="1" applyAlignment="1">
      <alignment horizontal="left" vertical="justify" wrapText="1"/>
    </xf>
    <xf numFmtId="0" fontId="3" fillId="2" borderId="66" xfId="0" applyFont="1" applyFill="1" applyBorder="1" applyAlignment="1">
      <alignment horizontal="left" vertical="justify"/>
    </xf>
    <xf numFmtId="0" fontId="3" fillId="2" borderId="33" xfId="0" applyFont="1" applyFill="1" applyBorder="1" applyAlignment="1">
      <alignment horizontal="left" vertical="justify" wrapText="1"/>
    </xf>
    <xf numFmtId="0" fontId="3" fillId="6" borderId="31" xfId="0" applyFont="1" applyFill="1" applyBorder="1" applyAlignment="1">
      <alignment horizontal="center" vertical="justify"/>
    </xf>
    <xf numFmtId="0" fontId="3" fillId="6" borderId="74" xfId="0" applyFont="1" applyFill="1" applyBorder="1" applyAlignment="1">
      <alignment horizontal="center" vertical="justify"/>
    </xf>
    <xf numFmtId="0" fontId="5" fillId="6" borderId="7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33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 wrapText="1"/>
    </xf>
    <xf numFmtId="0" fontId="5" fillId="6" borderId="75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justify"/>
    </xf>
    <xf numFmtId="0" fontId="0" fillId="2" borderId="47" xfId="0" applyFill="1" applyBorder="1" applyAlignment="1">
      <alignment horizontal="left" vertical="justify"/>
    </xf>
    <xf numFmtId="0" fontId="0" fillId="2" borderId="66" xfId="0" applyFill="1" applyBorder="1" applyAlignment="1">
      <alignment horizontal="left" vertical="justify"/>
    </xf>
    <xf numFmtId="0" fontId="3" fillId="6" borderId="33" xfId="0" applyFont="1" applyFill="1" applyBorder="1" applyAlignment="1">
      <alignment horizontal="left"/>
    </xf>
    <xf numFmtId="0" fontId="3" fillId="6" borderId="47" xfId="0" applyFont="1" applyFill="1" applyBorder="1" applyAlignment="1">
      <alignment horizontal="left"/>
    </xf>
    <xf numFmtId="0" fontId="3" fillId="6" borderId="66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justify" wrapText="1"/>
    </xf>
    <xf numFmtId="0" fontId="5" fillId="0" borderId="17" xfId="0" applyFont="1" applyBorder="1" applyAlignment="1">
      <alignment horizontal="left" vertical="justify"/>
    </xf>
    <xf numFmtId="0" fontId="3" fillId="2" borderId="11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6" borderId="76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3" fillId="6" borderId="78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2" borderId="33" xfId="0" applyFont="1" applyFill="1" applyBorder="1" applyAlignment="1">
      <alignment horizontal="left" wrapText="1"/>
    </xf>
    <xf numFmtId="0" fontId="3" fillId="2" borderId="47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left" vertical="justify" wrapText="1"/>
    </xf>
    <xf numFmtId="0" fontId="23" fillId="2" borderId="47" xfId="0" applyFont="1" applyFill="1" applyBorder="1" applyAlignment="1">
      <alignment horizontal="left" vertical="justify" wrapText="1"/>
    </xf>
    <xf numFmtId="0" fontId="23" fillId="2" borderId="66" xfId="0" applyFont="1" applyFill="1" applyBorder="1" applyAlignment="1">
      <alignment horizontal="left" vertical="justify" wrapText="1"/>
    </xf>
    <xf numFmtId="0" fontId="3" fillId="6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justify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left" vertical="justify"/>
    </xf>
    <xf numFmtId="0" fontId="4" fillId="0" borderId="5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justify"/>
    </xf>
    <xf numFmtId="0" fontId="3" fillId="2" borderId="12" xfId="0" applyFont="1" applyFill="1" applyBorder="1" applyAlignment="1">
      <alignment horizontal="left" vertical="justify"/>
    </xf>
    <xf numFmtId="0" fontId="3" fillId="2" borderId="13" xfId="0" applyFont="1" applyFill="1" applyBorder="1" applyAlignment="1">
      <alignment horizontal="left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7" xfId="0" applyFont="1" applyFill="1" applyBorder="1" applyAlignment="1">
      <alignment horizontal="left" vertical="justify"/>
    </xf>
    <xf numFmtId="0" fontId="3" fillId="2" borderId="18" xfId="0" applyFont="1" applyFill="1" applyBorder="1" applyAlignment="1">
      <alignment horizontal="left" vertical="justify"/>
    </xf>
    <xf numFmtId="0" fontId="5" fillId="6" borderId="37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justify"/>
    </xf>
    <xf numFmtId="0" fontId="3" fillId="6" borderId="5" xfId="0" applyFont="1" applyFill="1" applyBorder="1" applyAlignment="1">
      <alignment horizontal="center" vertical="justify"/>
    </xf>
    <xf numFmtId="0" fontId="3" fillId="6" borderId="2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17" fillId="0" borderId="17" xfId="0" applyFont="1" applyBorder="1" applyAlignment="1">
      <alignment horizontal="left" vertical="justify" wrapText="1"/>
    </xf>
    <xf numFmtId="0" fontId="0" fillId="0" borderId="2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vertical="justify" wrapText="1"/>
    </xf>
    <xf numFmtId="0" fontId="0" fillId="0" borderId="3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29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9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" fillId="2" borderId="0" xfId="0" applyFont="1" applyFill="1" applyAlignment="1">
      <alignment horizontal="left" vertical="justify"/>
    </xf>
    <xf numFmtId="0" fontId="3" fillId="0" borderId="0" xfId="0" applyFont="1" applyAlignment="1">
      <alignment horizontal="left"/>
    </xf>
    <xf numFmtId="2" fontId="0" fillId="2" borderId="32" xfId="0" applyNumberFormat="1" applyFill="1" applyBorder="1" applyAlignment="1">
      <alignment horizontal="center"/>
    </xf>
    <xf numFmtId="2" fontId="0" fillId="2" borderId="52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52" xfId="0" applyNumberFormat="1" applyFill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3" fillId="2" borderId="29" xfId="0" applyFont="1" applyFill="1" applyBorder="1" applyAlignment="1" applyProtection="1">
      <alignment horizontal="left"/>
      <protection/>
    </xf>
    <xf numFmtId="0" fontId="3" fillId="2" borderId="58" xfId="0" applyFont="1" applyFill="1" applyBorder="1" applyAlignment="1" applyProtection="1">
      <alignment horizontal="left"/>
      <protection/>
    </xf>
    <xf numFmtId="0" fontId="3" fillId="2" borderId="37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 vertical="justify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left"/>
      <protection/>
    </xf>
    <xf numFmtId="49" fontId="3" fillId="0" borderId="8" xfId="0" applyNumberFormat="1" applyFont="1" applyBorder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horizontal="left"/>
      <protection/>
    </xf>
    <xf numFmtId="49" fontId="3" fillId="0" borderId="8" xfId="0" applyNumberFormat="1" applyFont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8" xfId="0" applyFont="1" applyFill="1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 horizontal="left" vertical="center"/>
      <protection/>
    </xf>
    <xf numFmtId="184" fontId="0" fillId="0" borderId="1" xfId="0" applyNumberFormat="1" applyBorder="1" applyAlignment="1" applyProtection="1">
      <alignment horizontal="left"/>
      <protection/>
    </xf>
    <xf numFmtId="184" fontId="0" fillId="0" borderId="8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185" fontId="0" fillId="0" borderId="1" xfId="0" applyNumberFormat="1" applyBorder="1" applyAlignment="1" applyProtection="1">
      <alignment horizontal="left"/>
      <protection/>
    </xf>
    <xf numFmtId="185" fontId="0" fillId="0" borderId="8" xfId="0" applyNumberForma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 vertical="justify"/>
      <protection/>
    </xf>
    <xf numFmtId="0" fontId="0" fillId="0" borderId="47" xfId="0" applyBorder="1" applyAlignment="1" applyProtection="1">
      <alignment horizontal="left" vertical="justify"/>
      <protection/>
    </xf>
    <xf numFmtId="0" fontId="0" fillId="0" borderId="66" xfId="0" applyBorder="1" applyAlignment="1" applyProtection="1">
      <alignment horizontal="left" vertical="justify"/>
      <protection/>
    </xf>
    <xf numFmtId="0" fontId="20" fillId="0" borderId="0" xfId="0" applyFont="1" applyAlignment="1" applyProtection="1">
      <alignment horizontal="center" vertical="justify"/>
      <protection/>
    </xf>
    <xf numFmtId="0" fontId="3" fillId="2" borderId="0" xfId="0" applyFont="1" applyFill="1" applyBorder="1" applyAlignment="1" applyProtection="1">
      <alignment horizont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66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10</xdr:row>
      <xdr:rowOff>161925</xdr:rowOff>
    </xdr:from>
    <xdr:to>
      <xdr:col>0</xdr:col>
      <xdr:colOff>276225</xdr:colOff>
      <xdr:row>13</xdr:row>
      <xdr:rowOff>9525</xdr:rowOff>
    </xdr:to>
    <xdr:sp>
      <xdr:nvSpPr>
        <xdr:cNvPr id="1" name="Line 1"/>
        <xdr:cNvSpPr>
          <a:spLocks noChangeAspect="1"/>
        </xdr:cNvSpPr>
      </xdr:nvSpPr>
      <xdr:spPr>
        <a:xfrm>
          <a:off x="276225" y="2124075"/>
          <a:ext cx="0" cy="112395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M79"/>
  <sheetViews>
    <sheetView tabSelected="1" zoomScale="75" zoomScaleNormal="75" workbookViewId="0" topLeftCell="A1">
      <selection activeCell="B6" sqref="B6:E6"/>
    </sheetView>
  </sheetViews>
  <sheetFormatPr defaultColWidth="11.421875" defaultRowHeight="12.75"/>
  <cols>
    <col min="1" max="1" width="29.57421875" style="0" customWidth="1"/>
    <col min="5" max="5" width="29.00390625" style="0" customWidth="1"/>
    <col min="6" max="6" width="16.140625" style="0" hidden="1" customWidth="1"/>
    <col min="7" max="7" width="17.7109375" style="0" hidden="1" customWidth="1"/>
    <col min="8" max="8" width="18.00390625" style="0" hidden="1" customWidth="1"/>
    <col min="9" max="9" width="12.421875" style="479" customWidth="1"/>
    <col min="10" max="10" width="13.8515625" style="0" customWidth="1"/>
    <col min="11" max="11" width="13.7109375" style="0" customWidth="1"/>
    <col min="12" max="12" width="14.140625" style="0" customWidth="1"/>
    <col min="13" max="13" width="19.57421875" style="0" customWidth="1"/>
  </cols>
  <sheetData>
    <row r="1" spans="1:6" ht="25.5">
      <c r="A1" s="26" t="s">
        <v>0</v>
      </c>
      <c r="B1" s="27"/>
      <c r="C1" s="27"/>
      <c r="D1" s="27"/>
      <c r="E1" s="28"/>
      <c r="F1" s="17" t="s">
        <v>29</v>
      </c>
    </row>
    <row r="2" spans="1:5" ht="12.75">
      <c r="A2" s="29" t="s">
        <v>21</v>
      </c>
      <c r="B2" s="10"/>
      <c r="C2" s="10"/>
      <c r="D2" s="10"/>
      <c r="E2" s="30"/>
    </row>
    <row r="3" spans="1:5" ht="13.5" thickBot="1">
      <c r="A3" s="31" t="s">
        <v>312</v>
      </c>
      <c r="B3" s="32"/>
      <c r="C3" s="32"/>
      <c r="D3" s="32"/>
      <c r="E3" s="33"/>
    </row>
    <row r="4" ht="12.75"/>
    <row r="5" spans="1:6" ht="13.5" thickBot="1">
      <c r="A5" s="539" t="s">
        <v>242</v>
      </c>
      <c r="B5" s="539"/>
      <c r="C5" s="539"/>
      <c r="D5" s="539"/>
      <c r="E5" s="539"/>
      <c r="F5" t="s">
        <v>79</v>
      </c>
    </row>
    <row r="6" spans="1:13" ht="30" customHeight="1">
      <c r="A6" s="317" t="s">
        <v>1</v>
      </c>
      <c r="B6" s="540"/>
      <c r="C6" s="540"/>
      <c r="D6" s="540"/>
      <c r="E6" s="530"/>
      <c r="F6" s="25" t="s">
        <v>32</v>
      </c>
      <c r="G6" s="10"/>
      <c r="H6" s="10"/>
      <c r="I6" s="480">
        <v>1</v>
      </c>
      <c r="J6" s="10"/>
      <c r="K6" s="10"/>
      <c r="L6" s="10"/>
      <c r="M6" s="10"/>
    </row>
    <row r="7" spans="1:13" ht="30" customHeight="1">
      <c r="A7" s="101" t="s">
        <v>5</v>
      </c>
      <c r="B7" s="535"/>
      <c r="C7" s="535"/>
      <c r="D7" s="535"/>
      <c r="E7" s="536"/>
      <c r="F7" s="25" t="s">
        <v>10</v>
      </c>
      <c r="G7" s="10"/>
      <c r="H7" s="10"/>
      <c r="I7" s="481"/>
      <c r="J7" s="10"/>
      <c r="K7" s="10"/>
      <c r="L7" s="10"/>
      <c r="M7" s="10"/>
    </row>
    <row r="8" spans="1:13" ht="30" customHeight="1">
      <c r="A8" s="101" t="s">
        <v>313</v>
      </c>
      <c r="B8" s="535">
        <v>1</v>
      </c>
      <c r="C8" s="535"/>
      <c r="D8" s="535"/>
      <c r="E8" s="536"/>
      <c r="F8" s="25" t="s">
        <v>12</v>
      </c>
      <c r="G8" s="10"/>
      <c r="H8" s="10"/>
      <c r="I8" s="481"/>
      <c r="J8" s="10"/>
      <c r="K8" s="10"/>
      <c r="L8" s="10"/>
      <c r="M8" s="10"/>
    </row>
    <row r="9" spans="1:13" ht="30" customHeight="1" thickBot="1">
      <c r="A9" s="318" t="s">
        <v>314</v>
      </c>
      <c r="B9" s="537">
        <v>1</v>
      </c>
      <c r="C9" s="537"/>
      <c r="D9" s="537"/>
      <c r="E9" s="538"/>
      <c r="F9" s="25"/>
      <c r="G9" s="10"/>
      <c r="H9" s="10"/>
      <c r="I9" s="481"/>
      <c r="J9" s="10"/>
      <c r="K9" s="10"/>
      <c r="L9" s="10"/>
      <c r="M9" s="10"/>
    </row>
    <row r="10" spans="1:13" ht="13.5" thickBot="1">
      <c r="A10" s="10"/>
      <c r="B10" s="531"/>
      <c r="C10" s="531"/>
      <c r="D10" s="531"/>
      <c r="E10" s="531"/>
      <c r="F10" s="25" t="s">
        <v>8</v>
      </c>
      <c r="G10" s="10"/>
      <c r="H10" s="10"/>
      <c r="I10" s="481"/>
      <c r="J10" s="10"/>
      <c r="K10" s="10"/>
      <c r="L10" s="10"/>
      <c r="M10" s="10"/>
    </row>
    <row r="11" spans="1:13" ht="30" customHeight="1">
      <c r="A11" s="317" t="s">
        <v>1</v>
      </c>
      <c r="B11" s="554"/>
      <c r="C11" s="554"/>
      <c r="D11" s="554"/>
      <c r="E11" s="555"/>
      <c r="F11" s="10" t="s">
        <v>9</v>
      </c>
      <c r="G11" s="10"/>
      <c r="H11" s="10"/>
      <c r="I11" s="480">
        <v>2</v>
      </c>
      <c r="J11" s="10"/>
      <c r="K11" s="10"/>
      <c r="L11" s="10"/>
      <c r="M11" s="10"/>
    </row>
    <row r="12" spans="1:13" ht="30" customHeight="1">
      <c r="A12" s="101" t="s">
        <v>5</v>
      </c>
      <c r="B12" s="556"/>
      <c r="C12" s="556"/>
      <c r="D12" s="556"/>
      <c r="E12" s="557"/>
      <c r="F12" s="10" t="s">
        <v>11</v>
      </c>
      <c r="G12" s="10"/>
      <c r="H12" s="10"/>
      <c r="I12" s="481"/>
      <c r="J12" s="10"/>
      <c r="K12" s="10"/>
      <c r="L12" s="10"/>
      <c r="M12" s="10"/>
    </row>
    <row r="13" spans="1:13" ht="30" customHeight="1">
      <c r="A13" s="101" t="s">
        <v>313</v>
      </c>
      <c r="B13" s="556"/>
      <c r="C13" s="556"/>
      <c r="D13" s="556"/>
      <c r="E13" s="557"/>
      <c r="F13" s="10"/>
      <c r="G13" s="10"/>
      <c r="H13" s="10"/>
      <c r="I13" s="481"/>
      <c r="J13" s="10"/>
      <c r="K13" s="10"/>
      <c r="L13" s="10"/>
      <c r="M13" s="10"/>
    </row>
    <row r="14" spans="1:13" ht="30" customHeight="1" thickBot="1">
      <c r="A14" s="318" t="s">
        <v>314</v>
      </c>
      <c r="B14" s="558"/>
      <c r="C14" s="558"/>
      <c r="D14" s="558"/>
      <c r="E14" s="559"/>
      <c r="F14" s="10"/>
      <c r="G14" s="10"/>
      <c r="H14" s="10"/>
      <c r="I14" s="481"/>
      <c r="J14" s="10"/>
      <c r="K14" s="10"/>
      <c r="L14" s="10"/>
      <c r="M14" s="10"/>
    </row>
    <row r="15" spans="1:13" ht="13.5" thickBot="1">
      <c r="A15" s="10"/>
      <c r="B15" s="553"/>
      <c r="C15" s="553"/>
      <c r="D15" s="553"/>
      <c r="E15" s="553"/>
      <c r="F15" s="10"/>
      <c r="G15" s="10"/>
      <c r="H15" s="10"/>
      <c r="I15" s="481"/>
      <c r="J15" s="10"/>
      <c r="K15" s="10"/>
      <c r="L15" s="10"/>
      <c r="M15" s="10"/>
    </row>
    <row r="16" spans="1:13" ht="30" customHeight="1">
      <c r="A16" s="317" t="s">
        <v>1</v>
      </c>
      <c r="B16" s="554"/>
      <c r="C16" s="554"/>
      <c r="D16" s="554"/>
      <c r="E16" s="555"/>
      <c r="F16" s="10"/>
      <c r="G16" s="10"/>
      <c r="H16" s="10"/>
      <c r="I16" s="480">
        <v>3</v>
      </c>
      <c r="J16" s="10"/>
      <c r="K16" s="10"/>
      <c r="L16" s="10"/>
      <c r="M16" s="10"/>
    </row>
    <row r="17" spans="1:13" ht="30" customHeight="1">
      <c r="A17" s="101" t="s">
        <v>5</v>
      </c>
      <c r="B17" s="556"/>
      <c r="C17" s="556"/>
      <c r="D17" s="556"/>
      <c r="E17" s="557"/>
      <c r="F17" s="10"/>
      <c r="G17" s="10"/>
      <c r="H17" s="10"/>
      <c r="I17" s="481"/>
      <c r="J17" s="10"/>
      <c r="K17" s="10"/>
      <c r="L17" s="10"/>
      <c r="M17" s="10"/>
    </row>
    <row r="18" spans="1:13" ht="30" customHeight="1">
      <c r="A18" s="101" t="s">
        <v>313</v>
      </c>
      <c r="B18" s="556"/>
      <c r="C18" s="556"/>
      <c r="D18" s="556"/>
      <c r="E18" s="557"/>
      <c r="F18" s="10"/>
      <c r="G18" s="10"/>
      <c r="H18" s="10"/>
      <c r="I18" s="481"/>
      <c r="J18" s="10"/>
      <c r="K18" s="10"/>
      <c r="L18" s="10"/>
      <c r="M18" s="10"/>
    </row>
    <row r="19" spans="1:13" ht="30" customHeight="1" thickBot="1">
      <c r="A19" s="318" t="s">
        <v>314</v>
      </c>
      <c r="B19" s="558"/>
      <c r="C19" s="558"/>
      <c r="D19" s="558"/>
      <c r="E19" s="559"/>
      <c r="F19" s="10"/>
      <c r="G19" s="10"/>
      <c r="H19" s="10"/>
      <c r="I19" s="481"/>
      <c r="J19" s="10"/>
      <c r="K19" s="10"/>
      <c r="L19" s="10"/>
      <c r="M19" s="10"/>
    </row>
    <row r="20" spans="1:13" ht="13.5" thickBot="1">
      <c r="A20" s="10"/>
      <c r="B20" s="553"/>
      <c r="C20" s="553"/>
      <c r="D20" s="553"/>
      <c r="E20" s="553"/>
      <c r="F20" s="10"/>
      <c r="G20" s="10"/>
      <c r="H20" s="10"/>
      <c r="I20" s="481"/>
      <c r="J20" s="10"/>
      <c r="K20" s="10"/>
      <c r="L20" s="10"/>
      <c r="M20" s="10"/>
    </row>
    <row r="21" spans="1:13" ht="30" customHeight="1">
      <c r="A21" s="317" t="s">
        <v>1</v>
      </c>
      <c r="B21" s="554"/>
      <c r="C21" s="554"/>
      <c r="D21" s="554"/>
      <c r="E21" s="555"/>
      <c r="F21" s="10"/>
      <c r="G21" s="10"/>
      <c r="H21" s="10"/>
      <c r="I21" s="480">
        <v>4</v>
      </c>
      <c r="J21" s="10"/>
      <c r="K21" s="10"/>
      <c r="L21" s="10"/>
      <c r="M21" s="10"/>
    </row>
    <row r="22" spans="1:13" ht="30" customHeight="1">
      <c r="A22" s="101" t="s">
        <v>5</v>
      </c>
      <c r="B22" s="556"/>
      <c r="C22" s="556"/>
      <c r="D22" s="556"/>
      <c r="E22" s="557"/>
      <c r="F22" s="10"/>
      <c r="G22" s="10"/>
      <c r="H22" s="10"/>
      <c r="I22" s="481"/>
      <c r="J22" s="10"/>
      <c r="K22" s="10"/>
      <c r="L22" s="10"/>
      <c r="M22" s="10"/>
    </row>
    <row r="23" spans="1:13" ht="30" customHeight="1">
      <c r="A23" s="101" t="s">
        <v>313</v>
      </c>
      <c r="B23" s="556"/>
      <c r="C23" s="556"/>
      <c r="D23" s="556"/>
      <c r="E23" s="557"/>
      <c r="F23" s="10"/>
      <c r="G23" s="10"/>
      <c r="H23" s="10"/>
      <c r="I23" s="481"/>
      <c r="J23" s="10"/>
      <c r="K23" s="10"/>
      <c r="L23" s="10"/>
      <c r="M23" s="10"/>
    </row>
    <row r="24" spans="1:13" ht="30" customHeight="1" thickBot="1">
      <c r="A24" s="318" t="s">
        <v>314</v>
      </c>
      <c r="B24" s="558"/>
      <c r="C24" s="558"/>
      <c r="D24" s="558"/>
      <c r="E24" s="559"/>
      <c r="F24" s="10"/>
      <c r="G24" s="10"/>
      <c r="H24" s="10"/>
      <c r="I24" s="481"/>
      <c r="J24" s="10"/>
      <c r="K24" s="10"/>
      <c r="L24" s="10"/>
      <c r="M24" s="10"/>
    </row>
    <row r="25" spans="1:13" ht="13.5" thickBot="1">
      <c r="A25" s="10"/>
      <c r="B25" s="553"/>
      <c r="C25" s="553"/>
      <c r="D25" s="553"/>
      <c r="E25" s="553"/>
      <c r="F25" s="10"/>
      <c r="G25" s="10"/>
      <c r="H25" s="10"/>
      <c r="I25" s="481"/>
      <c r="J25" s="10"/>
      <c r="K25" s="10"/>
      <c r="L25" s="10"/>
      <c r="M25" s="10"/>
    </row>
    <row r="26" spans="1:13" ht="30" customHeight="1">
      <c r="A26" s="317" t="s">
        <v>1</v>
      </c>
      <c r="B26" s="554"/>
      <c r="C26" s="554"/>
      <c r="D26" s="554"/>
      <c r="E26" s="555"/>
      <c r="F26" s="10"/>
      <c r="G26" s="10"/>
      <c r="H26" s="10"/>
      <c r="I26" s="480">
        <v>5</v>
      </c>
      <c r="J26" s="10"/>
      <c r="K26" s="10"/>
      <c r="L26" s="10"/>
      <c r="M26" s="10"/>
    </row>
    <row r="27" spans="1:13" ht="30" customHeight="1">
      <c r="A27" s="101" t="s">
        <v>5</v>
      </c>
      <c r="B27" s="544"/>
      <c r="C27" s="543"/>
      <c r="D27" s="543"/>
      <c r="E27" s="541"/>
      <c r="F27" s="10"/>
      <c r="G27" s="10"/>
      <c r="H27" s="10"/>
      <c r="I27" s="481"/>
      <c r="J27" s="10"/>
      <c r="K27" s="10"/>
      <c r="L27" s="10"/>
      <c r="M27" s="10"/>
    </row>
    <row r="28" spans="1:13" ht="30" customHeight="1">
      <c r="A28" s="101" t="s">
        <v>313</v>
      </c>
      <c r="B28" s="544"/>
      <c r="C28" s="543"/>
      <c r="D28" s="543"/>
      <c r="E28" s="541"/>
      <c r="F28" s="10"/>
      <c r="G28" s="10"/>
      <c r="H28" s="10"/>
      <c r="I28" s="481"/>
      <c r="J28" s="10"/>
      <c r="K28" s="10"/>
      <c r="L28" s="10"/>
      <c r="M28" s="10"/>
    </row>
    <row r="29" spans="1:13" ht="30" customHeight="1" thickBot="1">
      <c r="A29" s="318" t="s">
        <v>314</v>
      </c>
      <c r="B29" s="547"/>
      <c r="C29" s="542"/>
      <c r="D29" s="542"/>
      <c r="E29" s="534"/>
      <c r="F29" s="10"/>
      <c r="G29" s="10"/>
      <c r="H29" s="10"/>
      <c r="I29" s="481"/>
      <c r="J29" s="10"/>
      <c r="K29" s="10"/>
      <c r="L29" s="10"/>
      <c r="M29" s="10"/>
    </row>
    <row r="30" spans="1:13" ht="13.5" thickBot="1">
      <c r="A30" s="10"/>
      <c r="B30" s="553"/>
      <c r="C30" s="553"/>
      <c r="D30" s="553"/>
      <c r="E30" s="553"/>
      <c r="F30" s="10"/>
      <c r="G30" s="10"/>
      <c r="H30" s="10"/>
      <c r="I30" s="481"/>
      <c r="J30" s="10"/>
      <c r="K30" s="10"/>
      <c r="L30" s="10"/>
      <c r="M30" s="10"/>
    </row>
    <row r="31" spans="1:13" ht="30" customHeight="1">
      <c r="A31" s="317" t="s">
        <v>1</v>
      </c>
      <c r="B31" s="554"/>
      <c r="C31" s="554"/>
      <c r="D31" s="554"/>
      <c r="E31" s="555"/>
      <c r="F31" s="10"/>
      <c r="G31" s="10"/>
      <c r="H31" s="10"/>
      <c r="I31" s="480">
        <v>6</v>
      </c>
      <c r="J31" s="10"/>
      <c r="K31" s="10"/>
      <c r="L31" s="10"/>
      <c r="M31" s="10"/>
    </row>
    <row r="32" spans="1:13" ht="30" customHeight="1">
      <c r="A32" s="101" t="s">
        <v>5</v>
      </c>
      <c r="B32" s="556"/>
      <c r="C32" s="556"/>
      <c r="D32" s="556"/>
      <c r="E32" s="557"/>
      <c r="F32" s="10"/>
      <c r="G32" s="10"/>
      <c r="H32" s="10"/>
      <c r="I32" s="481"/>
      <c r="J32" s="10"/>
      <c r="K32" s="10"/>
      <c r="L32" s="10"/>
      <c r="M32" s="10"/>
    </row>
    <row r="33" spans="1:13" ht="30" customHeight="1">
      <c r="A33" s="101" t="s">
        <v>313</v>
      </c>
      <c r="B33" s="556"/>
      <c r="C33" s="556"/>
      <c r="D33" s="556"/>
      <c r="E33" s="557"/>
      <c r="F33" s="10"/>
      <c r="G33" s="10"/>
      <c r="H33" s="10"/>
      <c r="I33" s="481"/>
      <c r="J33" s="10"/>
      <c r="K33" s="10"/>
      <c r="L33" s="10"/>
      <c r="M33" s="10"/>
    </row>
    <row r="34" spans="1:13" ht="30" customHeight="1" thickBot="1">
      <c r="A34" s="318" t="s">
        <v>314</v>
      </c>
      <c r="B34" s="558"/>
      <c r="C34" s="558"/>
      <c r="D34" s="558"/>
      <c r="E34" s="559"/>
      <c r="F34" s="10"/>
      <c r="G34" s="10"/>
      <c r="H34" s="10"/>
      <c r="I34" s="481"/>
      <c r="J34" s="10"/>
      <c r="K34" s="10"/>
      <c r="L34" s="10"/>
      <c r="M34" s="10"/>
    </row>
    <row r="35" spans="1:13" ht="13.5" thickBot="1">
      <c r="A35" s="10"/>
      <c r="B35" s="553"/>
      <c r="C35" s="553"/>
      <c r="D35" s="553"/>
      <c r="E35" s="553"/>
      <c r="F35" s="10"/>
      <c r="G35" s="10"/>
      <c r="H35" s="10"/>
      <c r="I35" s="481"/>
      <c r="J35" s="10"/>
      <c r="K35" s="10"/>
      <c r="L35" s="10"/>
      <c r="M35" s="10"/>
    </row>
    <row r="36" spans="1:13" ht="30" customHeight="1">
      <c r="A36" s="317" t="s">
        <v>1</v>
      </c>
      <c r="B36" s="554"/>
      <c r="C36" s="554"/>
      <c r="D36" s="554"/>
      <c r="E36" s="555"/>
      <c r="F36" s="10"/>
      <c r="G36" s="10"/>
      <c r="H36" s="10"/>
      <c r="I36" s="480">
        <v>7</v>
      </c>
      <c r="J36" s="10"/>
      <c r="K36" s="10"/>
      <c r="L36" s="10"/>
      <c r="M36" s="10"/>
    </row>
    <row r="37" spans="1:13" ht="30" customHeight="1">
      <c r="A37" s="101" t="s">
        <v>5</v>
      </c>
      <c r="B37" s="556"/>
      <c r="C37" s="556"/>
      <c r="D37" s="556"/>
      <c r="E37" s="557"/>
      <c r="F37" s="10"/>
      <c r="G37" s="10"/>
      <c r="H37" s="10"/>
      <c r="I37" s="481"/>
      <c r="J37" s="10"/>
      <c r="K37" s="10"/>
      <c r="L37" s="10"/>
      <c r="M37" s="10"/>
    </row>
    <row r="38" spans="1:13" ht="30" customHeight="1">
      <c r="A38" s="101" t="s">
        <v>313</v>
      </c>
      <c r="B38" s="556"/>
      <c r="C38" s="556"/>
      <c r="D38" s="556"/>
      <c r="E38" s="557"/>
      <c r="F38" s="10"/>
      <c r="G38" s="10"/>
      <c r="H38" s="10"/>
      <c r="I38" s="481"/>
      <c r="J38" s="10"/>
      <c r="K38" s="10"/>
      <c r="L38" s="10"/>
      <c r="M38" s="10"/>
    </row>
    <row r="39" spans="1:13" ht="30" customHeight="1" thickBot="1">
      <c r="A39" s="318" t="s">
        <v>314</v>
      </c>
      <c r="B39" s="558"/>
      <c r="C39" s="558"/>
      <c r="D39" s="558"/>
      <c r="E39" s="559"/>
      <c r="F39" s="10"/>
      <c r="G39" s="10"/>
      <c r="H39" s="10"/>
      <c r="I39" s="481"/>
      <c r="J39" s="10"/>
      <c r="K39" s="10"/>
      <c r="L39" s="10"/>
      <c r="M39" s="10"/>
    </row>
    <row r="40" spans="1:13" ht="13.5" thickBot="1">
      <c r="A40" s="10"/>
      <c r="B40" s="553"/>
      <c r="C40" s="553"/>
      <c r="D40" s="553"/>
      <c r="E40" s="553"/>
      <c r="F40" s="10"/>
      <c r="G40" s="10"/>
      <c r="H40" s="10"/>
      <c r="I40" s="481"/>
      <c r="J40" s="10"/>
      <c r="K40" s="10"/>
      <c r="L40" s="10"/>
      <c r="M40" s="10"/>
    </row>
    <row r="41" spans="1:13" ht="30" customHeight="1">
      <c r="A41" s="317" t="s">
        <v>1</v>
      </c>
      <c r="B41" s="554"/>
      <c r="C41" s="554"/>
      <c r="D41" s="554"/>
      <c r="E41" s="555"/>
      <c r="F41" s="10"/>
      <c r="G41" s="10"/>
      <c r="H41" s="10"/>
      <c r="I41" s="480">
        <v>8</v>
      </c>
      <c r="J41" s="10"/>
      <c r="K41" s="10"/>
      <c r="L41" s="10"/>
      <c r="M41" s="10"/>
    </row>
    <row r="42" spans="1:13" ht="30" customHeight="1">
      <c r="A42" s="101" t="s">
        <v>5</v>
      </c>
      <c r="B42" s="556"/>
      <c r="C42" s="556"/>
      <c r="D42" s="556"/>
      <c r="E42" s="557"/>
      <c r="F42" s="10"/>
      <c r="G42" s="10"/>
      <c r="H42" s="10"/>
      <c r="I42" s="481"/>
      <c r="J42" s="10"/>
      <c r="K42" s="10"/>
      <c r="L42" s="10"/>
      <c r="M42" s="10"/>
    </row>
    <row r="43" spans="1:13" ht="30" customHeight="1">
      <c r="A43" s="101" t="s">
        <v>313</v>
      </c>
      <c r="B43" s="556"/>
      <c r="C43" s="556"/>
      <c r="D43" s="556"/>
      <c r="E43" s="557"/>
      <c r="F43" s="10"/>
      <c r="G43" s="10"/>
      <c r="H43" s="10"/>
      <c r="I43" s="481"/>
      <c r="J43" s="10"/>
      <c r="K43" s="10"/>
      <c r="L43" s="10"/>
      <c r="M43" s="10"/>
    </row>
    <row r="44" spans="1:13" ht="30" customHeight="1" thickBot="1">
      <c r="A44" s="318" t="s">
        <v>314</v>
      </c>
      <c r="B44" s="558"/>
      <c r="C44" s="558"/>
      <c r="D44" s="558"/>
      <c r="E44" s="559"/>
      <c r="F44" s="10"/>
      <c r="G44" s="10"/>
      <c r="H44" s="10"/>
      <c r="I44" s="481"/>
      <c r="J44" s="10"/>
      <c r="K44" s="10"/>
      <c r="L44" s="10"/>
      <c r="M44" s="10"/>
    </row>
    <row r="45" spans="1:13" ht="13.5" thickBot="1">
      <c r="A45" s="10"/>
      <c r="B45" s="553"/>
      <c r="C45" s="553"/>
      <c r="D45" s="553"/>
      <c r="E45" s="553"/>
      <c r="F45" s="10"/>
      <c r="G45" s="10"/>
      <c r="H45" s="10"/>
      <c r="I45" s="481"/>
      <c r="J45" s="10"/>
      <c r="K45" s="10"/>
      <c r="L45" s="10"/>
      <c r="M45" s="10"/>
    </row>
    <row r="46" spans="1:13" ht="30" customHeight="1">
      <c r="A46" s="317" t="s">
        <v>1</v>
      </c>
      <c r="B46" s="554"/>
      <c r="C46" s="554"/>
      <c r="D46" s="554"/>
      <c r="E46" s="555"/>
      <c r="F46" s="10"/>
      <c r="G46" s="10"/>
      <c r="H46" s="10"/>
      <c r="I46" s="480">
        <v>9</v>
      </c>
      <c r="J46" s="10"/>
      <c r="K46" s="10"/>
      <c r="L46" s="10"/>
      <c r="M46" s="10"/>
    </row>
    <row r="47" spans="1:13" ht="30" customHeight="1">
      <c r="A47" s="101" t="s">
        <v>5</v>
      </c>
      <c r="B47" s="556"/>
      <c r="C47" s="556"/>
      <c r="D47" s="556"/>
      <c r="E47" s="557"/>
      <c r="F47" s="10"/>
      <c r="G47" s="10"/>
      <c r="H47" s="10"/>
      <c r="I47" s="481"/>
      <c r="J47" s="10"/>
      <c r="K47" s="10"/>
      <c r="L47" s="10"/>
      <c r="M47" s="10"/>
    </row>
    <row r="48" spans="1:13" ht="30" customHeight="1">
      <c r="A48" s="101" t="s">
        <v>313</v>
      </c>
      <c r="B48" s="556"/>
      <c r="C48" s="556"/>
      <c r="D48" s="556"/>
      <c r="E48" s="557"/>
      <c r="F48" s="10"/>
      <c r="G48" s="10"/>
      <c r="H48" s="10"/>
      <c r="I48" s="481"/>
      <c r="J48" s="10"/>
      <c r="K48" s="10"/>
      <c r="L48" s="10"/>
      <c r="M48" s="10"/>
    </row>
    <row r="49" spans="1:13" ht="30" customHeight="1" thickBot="1">
      <c r="A49" s="318" t="s">
        <v>314</v>
      </c>
      <c r="B49" s="558"/>
      <c r="C49" s="558"/>
      <c r="D49" s="558"/>
      <c r="E49" s="559"/>
      <c r="F49" s="10"/>
      <c r="G49" s="10"/>
      <c r="H49" s="10"/>
      <c r="I49" s="481"/>
      <c r="J49" s="10"/>
      <c r="K49" s="10"/>
      <c r="L49" s="10"/>
      <c r="M49" s="10"/>
    </row>
    <row r="50" spans="1:13" ht="13.5" thickBot="1">
      <c r="A50" s="10"/>
      <c r="B50" s="10"/>
      <c r="C50" s="10"/>
      <c r="D50" s="10"/>
      <c r="E50" s="10"/>
      <c r="F50" s="10"/>
      <c r="G50" s="10"/>
      <c r="H50" s="10"/>
      <c r="I50" s="481"/>
      <c r="J50" s="10"/>
      <c r="K50" s="10"/>
      <c r="L50" s="10"/>
      <c r="M50" s="10"/>
    </row>
    <row r="51" spans="1:13" ht="30" customHeight="1">
      <c r="A51" s="317" t="s">
        <v>1</v>
      </c>
      <c r="B51" s="554"/>
      <c r="C51" s="554"/>
      <c r="D51" s="554"/>
      <c r="E51" s="555"/>
      <c r="F51" s="10"/>
      <c r="G51" s="10"/>
      <c r="H51" s="10"/>
      <c r="I51" s="480">
        <v>10</v>
      </c>
      <c r="J51" s="10"/>
      <c r="K51" s="10"/>
      <c r="L51" s="10"/>
      <c r="M51" s="10"/>
    </row>
    <row r="52" spans="1:13" ht="30" customHeight="1">
      <c r="A52" s="101" t="s">
        <v>5</v>
      </c>
      <c r="B52" s="556"/>
      <c r="C52" s="556"/>
      <c r="D52" s="556"/>
      <c r="E52" s="557"/>
      <c r="F52" s="10"/>
      <c r="G52" s="10"/>
      <c r="H52" s="10"/>
      <c r="I52" s="481"/>
      <c r="J52" s="10"/>
      <c r="K52" s="10"/>
      <c r="L52" s="10"/>
      <c r="M52" s="10"/>
    </row>
    <row r="53" spans="1:13" ht="30" customHeight="1">
      <c r="A53" s="101" t="s">
        <v>313</v>
      </c>
      <c r="B53" s="556"/>
      <c r="C53" s="556"/>
      <c r="D53" s="556"/>
      <c r="E53" s="557"/>
      <c r="F53" s="10"/>
      <c r="G53" s="10"/>
      <c r="H53" s="10"/>
      <c r="I53" s="481"/>
      <c r="J53" s="10"/>
      <c r="K53" s="10"/>
      <c r="L53" s="10"/>
      <c r="M53" s="10"/>
    </row>
    <row r="54" spans="1:13" ht="30" customHeight="1" thickBot="1">
      <c r="A54" s="318" t="s">
        <v>314</v>
      </c>
      <c r="B54" s="558"/>
      <c r="C54" s="558"/>
      <c r="D54" s="558"/>
      <c r="E54" s="559"/>
      <c r="F54" s="10"/>
      <c r="G54" s="10"/>
      <c r="H54" s="10"/>
      <c r="I54" s="481"/>
      <c r="J54" s="10"/>
      <c r="K54" s="10"/>
      <c r="L54" s="10"/>
      <c r="M54" s="10"/>
    </row>
    <row r="55" spans="1:13" ht="13.5" thickBot="1">
      <c r="A55" s="10"/>
      <c r="B55" s="10"/>
      <c r="C55" s="10"/>
      <c r="D55" s="10"/>
      <c r="E55" s="10"/>
      <c r="F55" s="10"/>
      <c r="G55" s="10"/>
      <c r="H55" s="10"/>
      <c r="I55" s="481"/>
      <c r="J55" s="10"/>
      <c r="K55" s="10"/>
      <c r="L55" s="10"/>
      <c r="M55" s="10"/>
    </row>
    <row r="56" spans="1:13" ht="30" customHeight="1">
      <c r="A56" s="317" t="s">
        <v>1</v>
      </c>
      <c r="B56" s="550"/>
      <c r="C56" s="551"/>
      <c r="D56" s="551"/>
      <c r="E56" s="552"/>
      <c r="F56" s="10"/>
      <c r="G56" s="10"/>
      <c r="H56" s="10"/>
      <c r="I56" s="480">
        <v>11</v>
      </c>
      <c r="J56" s="10"/>
      <c r="K56" s="10"/>
      <c r="L56" s="10"/>
      <c r="M56" s="10"/>
    </row>
    <row r="57" spans="1:13" ht="30" customHeight="1">
      <c r="A57" s="101" t="s">
        <v>5</v>
      </c>
      <c r="B57" s="544"/>
      <c r="C57" s="545"/>
      <c r="D57" s="545"/>
      <c r="E57" s="546"/>
      <c r="F57" s="10"/>
      <c r="G57" s="10"/>
      <c r="H57" s="10"/>
      <c r="I57" s="481"/>
      <c r="J57" s="10"/>
      <c r="K57" s="10"/>
      <c r="L57" s="10"/>
      <c r="M57" s="10"/>
    </row>
    <row r="58" spans="1:13" ht="30" customHeight="1">
      <c r="A58" s="101" t="s">
        <v>313</v>
      </c>
      <c r="B58" s="544"/>
      <c r="C58" s="545"/>
      <c r="D58" s="545"/>
      <c r="E58" s="546"/>
      <c r="F58" s="10"/>
      <c r="G58" s="10"/>
      <c r="H58" s="10"/>
      <c r="I58" s="481"/>
      <c r="J58" s="10"/>
      <c r="K58" s="10"/>
      <c r="L58" s="10"/>
      <c r="M58" s="10"/>
    </row>
    <row r="59" spans="1:13" ht="30" customHeight="1" thickBot="1">
      <c r="A59" s="318" t="s">
        <v>314</v>
      </c>
      <c r="B59" s="547"/>
      <c r="C59" s="548"/>
      <c r="D59" s="548"/>
      <c r="E59" s="549"/>
      <c r="F59" s="10"/>
      <c r="G59" s="10"/>
      <c r="H59" s="10"/>
      <c r="I59" s="481"/>
      <c r="J59" s="10"/>
      <c r="K59" s="10"/>
      <c r="L59" s="10"/>
      <c r="M59" s="10"/>
    </row>
    <row r="60" spans="1:13" ht="13.5" thickBot="1">
      <c r="A60" s="10"/>
      <c r="B60" s="553"/>
      <c r="C60" s="553"/>
      <c r="D60" s="553"/>
      <c r="E60" s="553"/>
      <c r="F60" s="10"/>
      <c r="G60" s="10"/>
      <c r="H60" s="10"/>
      <c r="I60" s="481"/>
      <c r="J60" s="10"/>
      <c r="K60" s="10"/>
      <c r="L60" s="10"/>
      <c r="M60" s="10"/>
    </row>
    <row r="61" spans="1:13" ht="30" customHeight="1">
      <c r="A61" s="317" t="s">
        <v>1</v>
      </c>
      <c r="B61" s="550"/>
      <c r="C61" s="551"/>
      <c r="D61" s="551"/>
      <c r="E61" s="552"/>
      <c r="F61" s="10"/>
      <c r="G61" s="10"/>
      <c r="H61" s="10"/>
      <c r="I61" s="480">
        <v>12</v>
      </c>
      <c r="J61" s="10"/>
      <c r="K61" s="10"/>
      <c r="L61" s="10"/>
      <c r="M61" s="10"/>
    </row>
    <row r="62" spans="1:13" ht="30" customHeight="1">
      <c r="A62" s="101" t="s">
        <v>5</v>
      </c>
      <c r="B62" s="544"/>
      <c r="C62" s="545"/>
      <c r="D62" s="545"/>
      <c r="E62" s="546"/>
      <c r="F62" s="10"/>
      <c r="G62" s="10"/>
      <c r="H62" s="10"/>
      <c r="I62" s="481"/>
      <c r="J62" s="10"/>
      <c r="K62" s="10"/>
      <c r="L62" s="10"/>
      <c r="M62" s="10"/>
    </row>
    <row r="63" spans="1:9" ht="30" customHeight="1">
      <c r="A63" s="101" t="s">
        <v>313</v>
      </c>
      <c r="B63" s="544"/>
      <c r="C63" s="545"/>
      <c r="D63" s="545"/>
      <c r="E63" s="546"/>
      <c r="F63" s="10"/>
      <c r="G63" s="10"/>
      <c r="H63" s="10"/>
      <c r="I63" s="481"/>
    </row>
    <row r="64" spans="1:9" ht="30" customHeight="1" thickBot="1">
      <c r="A64" s="318" t="s">
        <v>314</v>
      </c>
      <c r="B64" s="547"/>
      <c r="C64" s="548"/>
      <c r="D64" s="548"/>
      <c r="E64" s="549"/>
      <c r="F64" s="10"/>
      <c r="G64" s="10"/>
      <c r="H64" s="10"/>
      <c r="I64" s="481"/>
    </row>
    <row r="65" spans="1:5" ht="13.5" thickBot="1">
      <c r="A65" s="10"/>
      <c r="B65" s="553"/>
      <c r="C65" s="553"/>
      <c r="D65" s="553"/>
      <c r="E65" s="553"/>
    </row>
    <row r="66" spans="1:9" ht="30" customHeight="1">
      <c r="A66" s="317" t="s">
        <v>1</v>
      </c>
      <c r="B66" s="550"/>
      <c r="C66" s="551"/>
      <c r="D66" s="551"/>
      <c r="E66" s="552"/>
      <c r="I66" s="480">
        <v>13</v>
      </c>
    </row>
    <row r="67" spans="1:5" ht="30" customHeight="1">
      <c r="A67" s="101" t="s">
        <v>5</v>
      </c>
      <c r="B67" s="544"/>
      <c r="C67" s="545"/>
      <c r="D67" s="545"/>
      <c r="E67" s="546"/>
    </row>
    <row r="68" spans="1:5" ht="30" customHeight="1">
      <c r="A68" s="101" t="s">
        <v>313</v>
      </c>
      <c r="B68" s="544"/>
      <c r="C68" s="545"/>
      <c r="D68" s="545"/>
      <c r="E68" s="546"/>
    </row>
    <row r="69" spans="1:5" ht="30" customHeight="1" thickBot="1">
      <c r="A69" s="318" t="s">
        <v>314</v>
      </c>
      <c r="B69" s="547"/>
      <c r="C69" s="548"/>
      <c r="D69" s="548"/>
      <c r="E69" s="549"/>
    </row>
    <row r="70" spans="1:5" ht="13.5" thickBot="1">
      <c r="A70" s="10"/>
      <c r="B70" s="553"/>
      <c r="C70" s="553"/>
      <c r="D70" s="553"/>
      <c r="E70" s="553"/>
    </row>
    <row r="71" spans="1:9" ht="30" customHeight="1">
      <c r="A71" s="317" t="s">
        <v>1</v>
      </c>
      <c r="B71" s="550"/>
      <c r="C71" s="551"/>
      <c r="D71" s="551"/>
      <c r="E71" s="552"/>
      <c r="I71" s="480">
        <v>14</v>
      </c>
    </row>
    <row r="72" spans="1:5" ht="30" customHeight="1">
      <c r="A72" s="101" t="s">
        <v>5</v>
      </c>
      <c r="B72" s="544"/>
      <c r="C72" s="545"/>
      <c r="D72" s="545"/>
      <c r="E72" s="546"/>
    </row>
    <row r="73" spans="1:5" ht="30" customHeight="1">
      <c r="A73" s="101" t="s">
        <v>313</v>
      </c>
      <c r="B73" s="544"/>
      <c r="C73" s="545"/>
      <c r="D73" s="545"/>
      <c r="E73" s="546"/>
    </row>
    <row r="74" spans="1:5" ht="30" customHeight="1" thickBot="1">
      <c r="A74" s="318" t="s">
        <v>314</v>
      </c>
      <c r="B74" s="547"/>
      <c r="C74" s="548"/>
      <c r="D74" s="548"/>
      <c r="E74" s="549"/>
    </row>
    <row r="75" spans="1:5" ht="13.5" thickBot="1">
      <c r="A75" s="10"/>
      <c r="B75" s="10"/>
      <c r="C75" s="10"/>
      <c r="D75" s="10"/>
      <c r="E75" s="10"/>
    </row>
    <row r="76" spans="1:9" ht="30" customHeight="1">
      <c r="A76" s="317" t="s">
        <v>1</v>
      </c>
      <c r="B76" s="550"/>
      <c r="C76" s="551"/>
      <c r="D76" s="551"/>
      <c r="E76" s="552"/>
      <c r="I76" s="480">
        <v>15</v>
      </c>
    </row>
    <row r="77" spans="1:5" ht="30" customHeight="1">
      <c r="A77" s="101" t="s">
        <v>5</v>
      </c>
      <c r="B77" s="544"/>
      <c r="C77" s="545"/>
      <c r="D77" s="545"/>
      <c r="E77" s="546"/>
    </row>
    <row r="78" spans="1:5" ht="30" customHeight="1">
      <c r="A78" s="101" t="s">
        <v>313</v>
      </c>
      <c r="B78" s="544"/>
      <c r="C78" s="545"/>
      <c r="D78" s="545"/>
      <c r="E78" s="546"/>
    </row>
    <row r="79" spans="1:5" ht="30" customHeight="1" thickBot="1">
      <c r="A79" s="318" t="s">
        <v>314</v>
      </c>
      <c r="B79" s="547"/>
      <c r="C79" s="548"/>
      <c r="D79" s="548"/>
      <c r="E79" s="549"/>
    </row>
  </sheetData>
  <sheetProtection password="DFAF" sheet="1" objects="1" scenarios="1" selectLockedCells="1" selectUnlockedCells="1"/>
  <mergeCells count="72">
    <mergeCell ref="A5:E5"/>
    <mergeCell ref="B6:E6"/>
    <mergeCell ref="B7:E7"/>
    <mergeCell ref="B10:E10"/>
    <mergeCell ref="B14:E14"/>
    <mergeCell ref="B8:E8"/>
    <mergeCell ref="B19:E19"/>
    <mergeCell ref="B20:E20"/>
    <mergeCell ref="B11:E11"/>
    <mergeCell ref="B9:E9"/>
    <mergeCell ref="B12:E12"/>
    <mergeCell ref="B13:E13"/>
    <mergeCell ref="B21:E21"/>
    <mergeCell ref="B15:E15"/>
    <mergeCell ref="B16:E16"/>
    <mergeCell ref="B17:E17"/>
    <mergeCell ref="B18:E18"/>
    <mergeCell ref="B23:E23"/>
    <mergeCell ref="B24:E24"/>
    <mergeCell ref="B25:E25"/>
    <mergeCell ref="B27:E27"/>
    <mergeCell ref="B28:E28"/>
    <mergeCell ref="B29:E29"/>
    <mergeCell ref="B31:E31"/>
    <mergeCell ref="B32:E32"/>
    <mergeCell ref="B42:E42"/>
    <mergeCell ref="B43:E43"/>
    <mergeCell ref="B22:E22"/>
    <mergeCell ref="B26:E26"/>
    <mergeCell ref="B34:E34"/>
    <mergeCell ref="B38:E38"/>
    <mergeCell ref="B33:E33"/>
    <mergeCell ref="B35:E35"/>
    <mergeCell ref="B36:E36"/>
    <mergeCell ref="B37:E37"/>
    <mergeCell ref="B49:E49"/>
    <mergeCell ref="B30:E30"/>
    <mergeCell ref="B40:E40"/>
    <mergeCell ref="B45:E45"/>
    <mergeCell ref="B44:E44"/>
    <mergeCell ref="B46:E46"/>
    <mergeCell ref="B47:E47"/>
    <mergeCell ref="B48:E48"/>
    <mergeCell ref="B39:E39"/>
    <mergeCell ref="B41:E41"/>
    <mergeCell ref="B51:E51"/>
    <mergeCell ref="B52:E52"/>
    <mergeCell ref="B53:E53"/>
    <mergeCell ref="B54:E54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7:E77"/>
    <mergeCell ref="B78:E78"/>
    <mergeCell ref="B79:E79"/>
    <mergeCell ref="B72:E72"/>
    <mergeCell ref="B73:E73"/>
    <mergeCell ref="B74:E74"/>
    <mergeCell ref="B76:E76"/>
  </mergeCells>
  <dataValidations count="1">
    <dataValidation type="whole" operator="greaterThan" allowBlank="1" showInputMessage="1" showErrorMessage="1" errorTitle="Documento  Inválido" error="Ingrese número de documento sin puntos." sqref="B10:E10">
      <formula1>0</formula1>
    </dataValidation>
  </dataValidations>
  <printOptions/>
  <pageMargins left="0.75" right="0.75" top="0.72" bottom="0.65" header="0" footer="0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1"/>
  </sheetPr>
  <dimension ref="A1:AG123"/>
  <sheetViews>
    <sheetView showGridLines="0" zoomScale="75" zoomScaleNormal="75" workbookViewId="0" topLeftCell="A1">
      <selection activeCell="D20" sqref="D20"/>
    </sheetView>
  </sheetViews>
  <sheetFormatPr defaultColWidth="11.421875" defaultRowHeight="12.75"/>
  <cols>
    <col min="1" max="1" width="4.57421875" style="0" customWidth="1"/>
    <col min="2" max="2" width="38.28125" style="0" customWidth="1"/>
    <col min="3" max="3" width="42.28125" style="0" customWidth="1"/>
    <col min="4" max="4" width="7.140625" style="0" customWidth="1"/>
    <col min="5" max="5" width="36.57421875" style="0" customWidth="1"/>
    <col min="6" max="6" width="12.140625" style="0" bestFit="1" customWidth="1"/>
    <col min="7" max="7" width="12.00390625" style="0" bestFit="1" customWidth="1"/>
    <col min="8" max="8" width="12.7109375" style="0" customWidth="1"/>
    <col min="9" max="9" width="12.140625" style="189" hidden="1" customWidth="1"/>
    <col min="10" max="10" width="13.57421875" style="0" hidden="1" customWidth="1"/>
    <col min="11" max="11" width="3.57421875" style="0" hidden="1" customWidth="1"/>
    <col min="12" max="12" width="12.140625" style="0" hidden="1" customWidth="1"/>
    <col min="13" max="13" width="18.8515625" style="0" hidden="1" customWidth="1"/>
    <col min="14" max="15" width="11.421875" style="0" hidden="1" customWidth="1"/>
    <col min="16" max="16" width="16.28125" style="0" hidden="1" customWidth="1"/>
    <col min="17" max="17" width="14.00390625" style="0" hidden="1" customWidth="1"/>
    <col min="18" max="18" width="13.28125" style="0" hidden="1" customWidth="1"/>
    <col min="20" max="20" width="14.00390625" style="0" customWidth="1"/>
  </cols>
  <sheetData>
    <row r="1" spans="1:33" ht="12.75">
      <c r="A1" s="26" t="str">
        <f>'1. DATOS PERSONALES'!A1</f>
        <v>Escuela N° 9-002 Normal Superior "Tomás Godoy Cruz"</v>
      </c>
      <c r="B1" s="27"/>
      <c r="C1" s="27"/>
      <c r="D1" s="27"/>
      <c r="E1" s="27"/>
      <c r="F1" s="27"/>
      <c r="G1" s="27"/>
      <c r="H1" s="252"/>
      <c r="S1" s="284" t="str">
        <f>A1</f>
        <v>Escuela N° 9-002 Normal Superior "Tomás Godoy Cruz"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8"/>
    </row>
    <row r="2" spans="1:33" ht="12.75">
      <c r="A2" s="29" t="str">
        <f>'1. DATOS PERSONALES'!A2</f>
        <v>Grilla de Tabulación de Antecedentes de Aspirantes a Hs. Cátedras</v>
      </c>
      <c r="B2" s="10"/>
      <c r="C2" s="10"/>
      <c r="D2" s="10"/>
      <c r="E2" s="10"/>
      <c r="F2" s="10"/>
      <c r="G2" s="10"/>
      <c r="H2" s="30"/>
      <c r="S2" s="285" t="str">
        <f>A2</f>
        <v>Grilla de Tabulación de Antecedentes de Aspirantes a Hs. Cátedras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30"/>
    </row>
    <row r="3" spans="1:33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2"/>
      <c r="F3" s="32"/>
      <c r="G3" s="32"/>
      <c r="H3" s="33"/>
      <c r="S3" s="202" t="str">
        <f>A3</f>
        <v>Reemplazos y Suplencias 2010 para PROFESORADOS Y TECNICATURA - HCD Acta N 42/09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</row>
    <row r="4" ht="12.75" hidden="1"/>
    <row r="5" spans="1:12" ht="12.75" hidden="1">
      <c r="A5" s="1"/>
      <c r="B5" s="21"/>
      <c r="C5" s="21"/>
      <c r="D5" s="21"/>
      <c r="E5" s="21"/>
      <c r="F5" s="21"/>
      <c r="G5" s="21"/>
      <c r="H5" s="21"/>
      <c r="I5" s="218"/>
      <c r="J5" s="21"/>
      <c r="K5" s="21"/>
      <c r="L5" s="21"/>
    </row>
    <row r="6" ht="13.5" thickBot="1"/>
    <row r="7" spans="1:33" ht="13.5" thickBot="1">
      <c r="A7" s="617" t="s">
        <v>254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59"/>
      <c r="S7" s="395" t="str">
        <f>A7</f>
        <v>10- OTRA EXPERIENCIA DOCENTE ESPECÍFICA</v>
      </c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6"/>
    </row>
    <row r="8" spans="1:32" ht="26.25" customHeight="1" hidden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42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8.7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2.75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2.75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ht="12.75" hidden="1"/>
    <row r="15" spans="2:19" ht="12.75">
      <c r="B15" s="663" t="s">
        <v>256</v>
      </c>
      <c r="C15" s="663"/>
      <c r="D15" s="663"/>
      <c r="E15" s="663"/>
      <c r="F15" s="663"/>
      <c r="G15" s="663"/>
      <c r="H15" s="185"/>
      <c r="S15" t="str">
        <f>B15</f>
        <v>Tipo puede ser: 1: En el Nivel para el que forman  2: En el Nivel Superior, en el espacio para el que se postula. </v>
      </c>
    </row>
    <row r="16" spans="2:11" ht="13.5" thickBot="1">
      <c r="B16" s="664"/>
      <c r="C16" s="664"/>
      <c r="D16" s="664"/>
      <c r="E16" s="664"/>
      <c r="F16" s="664"/>
      <c r="G16" s="664"/>
      <c r="H16" s="185"/>
      <c r="I16" s="218"/>
      <c r="J16" s="21"/>
      <c r="K16" s="21"/>
    </row>
    <row r="17" spans="1:33" ht="24.75" thickBot="1">
      <c r="A17" s="104" t="s">
        <v>55</v>
      </c>
      <c r="B17" s="665" t="s">
        <v>213</v>
      </c>
      <c r="C17" s="665" t="s">
        <v>214</v>
      </c>
      <c r="D17" s="668"/>
      <c r="E17" s="669"/>
      <c r="F17" s="665" t="s">
        <v>215</v>
      </c>
      <c r="G17" s="577" t="s">
        <v>64</v>
      </c>
      <c r="H17" s="578"/>
      <c r="I17" s="283"/>
      <c r="J17" s="219" t="s">
        <v>217</v>
      </c>
      <c r="L17" s="212" t="s">
        <v>60</v>
      </c>
      <c r="M17" s="213"/>
      <c r="N17" s="282"/>
      <c r="S17" s="474" t="str">
        <f>'2. 3. 4. TÍTULOS y POSTIT.'!N6</f>
        <v>Código del Espacio Curricular al que se Postula </v>
      </c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2"/>
    </row>
    <row r="18" spans="1:33" ht="13.5" thickBot="1">
      <c r="A18" s="235"/>
      <c r="B18" s="666"/>
      <c r="C18" s="666"/>
      <c r="D18" s="270" t="s">
        <v>65</v>
      </c>
      <c r="E18" s="271" t="s">
        <v>66</v>
      </c>
      <c r="F18" s="667"/>
      <c r="G18" s="78" t="s">
        <v>56</v>
      </c>
      <c r="H18" s="79" t="s">
        <v>57</v>
      </c>
      <c r="J18" s="187" t="s">
        <v>218</v>
      </c>
      <c r="L18" s="72" t="s">
        <v>65</v>
      </c>
      <c r="M18" s="73" t="s">
        <v>66</v>
      </c>
      <c r="N18" s="211" t="s">
        <v>102</v>
      </c>
      <c r="S18" s="475">
        <f>'2. 3. 4. TÍTULOS y POSTIT.'!N7</f>
        <v>0</v>
      </c>
      <c r="T18" s="475">
        <f>'2. 3. 4. TÍTULOS y POSTIT.'!O7</f>
        <v>0</v>
      </c>
      <c r="U18" s="475">
        <f>'2. 3. 4. TÍTULOS y POSTIT.'!P7</f>
        <v>0</v>
      </c>
      <c r="V18" s="475">
        <f>'2. 3. 4. TÍTULOS y POSTIT.'!Q7</f>
        <v>0</v>
      </c>
      <c r="W18" s="475">
        <f>'2. 3. 4. TÍTULOS y POSTIT.'!R7</f>
        <v>0</v>
      </c>
      <c r="X18" s="475">
        <f>'2. 3. 4. TÍTULOS y POSTIT.'!S7</f>
        <v>0</v>
      </c>
      <c r="Y18" s="475">
        <f>'2. 3. 4. TÍTULOS y POSTIT.'!T7</f>
        <v>0</v>
      </c>
      <c r="Z18" s="475">
        <f>'2. 3. 4. TÍTULOS y POSTIT.'!U7</f>
        <v>0</v>
      </c>
      <c r="AA18" s="475">
        <f>'2. 3. 4. TÍTULOS y POSTIT.'!V7</f>
        <v>0</v>
      </c>
      <c r="AB18" s="475">
        <f>'2. 3. 4. TÍTULOS y POSTIT.'!W7</f>
        <v>0</v>
      </c>
      <c r="AC18" s="475">
        <f>'2. 3. 4. TÍTULOS y POSTIT.'!X7</f>
        <v>0</v>
      </c>
      <c r="AD18" s="475">
        <f>'2. 3. 4. TÍTULOS y POSTIT.'!Y7</f>
        <v>0</v>
      </c>
      <c r="AE18" s="475">
        <f>'2. 3. 4. TÍTULOS y POSTIT.'!Z7</f>
        <v>0</v>
      </c>
      <c r="AF18" s="475">
        <f>'2. 3. 4. TÍTULOS y POSTIT.'!AA7</f>
        <v>0</v>
      </c>
      <c r="AG18" s="475">
        <f>'2. 3. 4. TÍTULOS y POSTIT.'!AB7</f>
        <v>0</v>
      </c>
    </row>
    <row r="19" spans="1:33" ht="39" customHeight="1">
      <c r="A19" s="80">
        <v>1</v>
      </c>
      <c r="B19" s="383"/>
      <c r="C19" s="383"/>
      <c r="D19" s="223"/>
      <c r="E19" s="275" t="str">
        <f>VLOOKUP($D19,$L$19:$M$22,2)</f>
        <v>Seleccione un tipo </v>
      </c>
      <c r="F19" s="232"/>
      <c r="G19" s="276"/>
      <c r="H19" s="277"/>
      <c r="J19" s="189">
        <f>IF(D19=0,0,IF(D19=1,F19*$N$20,IF(D19=2,$N$21,"Valor incorrecto")))</f>
        <v>0</v>
      </c>
      <c r="L19" s="101">
        <v>0</v>
      </c>
      <c r="M19" s="5" t="s">
        <v>80</v>
      </c>
      <c r="N19" s="30">
        <v>0</v>
      </c>
      <c r="S19" s="317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70"/>
    </row>
    <row r="20" spans="1:33" ht="39" customHeight="1">
      <c r="A20" s="81">
        <v>2</v>
      </c>
      <c r="B20" s="231"/>
      <c r="C20" s="231"/>
      <c r="D20" s="225"/>
      <c r="E20" s="272" t="str">
        <f aca="true" t="shared" si="0" ref="E20:E83">VLOOKUP($D20,$L$19:$M$22,2)</f>
        <v>Seleccione un tipo </v>
      </c>
      <c r="F20" s="273"/>
      <c r="G20" s="274"/>
      <c r="H20" s="278"/>
      <c r="J20" s="189">
        <f aca="true" t="shared" si="1" ref="J20:J83">IF(D20=0,0,IF(D20=1,F20*$N$20,IF(D20=2,$N$21,"Valor incorrecto")))</f>
        <v>0</v>
      </c>
      <c r="L20" s="101">
        <v>1</v>
      </c>
      <c r="M20" s="5" t="s">
        <v>216</v>
      </c>
      <c r="N20" s="30">
        <v>0.05</v>
      </c>
      <c r="S20" s="10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0"/>
    </row>
    <row r="21" spans="1:33" ht="39" customHeight="1" thickBot="1">
      <c r="A21" s="81">
        <v>3</v>
      </c>
      <c r="B21" s="231"/>
      <c r="C21" s="231"/>
      <c r="D21" s="225"/>
      <c r="E21" s="272" t="str">
        <f t="shared" si="0"/>
        <v>Seleccione un tipo </v>
      </c>
      <c r="F21" s="273"/>
      <c r="G21" s="274"/>
      <c r="H21" s="278"/>
      <c r="J21" s="189">
        <f t="shared" si="1"/>
        <v>0</v>
      </c>
      <c r="L21" s="102">
        <v>2</v>
      </c>
      <c r="M21" s="12" t="s">
        <v>255</v>
      </c>
      <c r="N21" s="33">
        <v>0.1</v>
      </c>
      <c r="S21" s="10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40"/>
    </row>
    <row r="22" spans="1:33" ht="39" customHeight="1">
      <c r="A22" s="81">
        <v>4</v>
      </c>
      <c r="B22" s="231"/>
      <c r="C22" s="231"/>
      <c r="D22" s="225"/>
      <c r="E22" s="272" t="str">
        <f t="shared" si="0"/>
        <v>Seleccione un tipo </v>
      </c>
      <c r="F22" s="273"/>
      <c r="G22" s="274"/>
      <c r="H22" s="278"/>
      <c r="J22" s="189">
        <f t="shared" si="1"/>
        <v>0</v>
      </c>
      <c r="S22" s="10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40"/>
    </row>
    <row r="23" spans="1:33" ht="39" customHeight="1">
      <c r="A23" s="81">
        <v>5</v>
      </c>
      <c r="B23" s="231"/>
      <c r="C23" s="231"/>
      <c r="D23" s="225"/>
      <c r="E23" s="272" t="str">
        <f t="shared" si="0"/>
        <v>Seleccione un tipo </v>
      </c>
      <c r="F23" s="273"/>
      <c r="G23" s="274"/>
      <c r="H23" s="278"/>
      <c r="J23" s="189">
        <f t="shared" si="1"/>
        <v>0</v>
      </c>
      <c r="S23" s="10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40"/>
    </row>
    <row r="24" spans="1:33" ht="39" customHeight="1">
      <c r="A24" s="81">
        <v>6</v>
      </c>
      <c r="B24" s="231"/>
      <c r="C24" s="231"/>
      <c r="D24" s="225"/>
      <c r="E24" s="272" t="str">
        <f t="shared" si="0"/>
        <v>Seleccione un tipo </v>
      </c>
      <c r="F24" s="273"/>
      <c r="G24" s="274"/>
      <c r="H24" s="278"/>
      <c r="J24" s="189">
        <f t="shared" si="1"/>
        <v>0</v>
      </c>
      <c r="S24" s="10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40"/>
    </row>
    <row r="25" spans="1:33" ht="39" customHeight="1">
      <c r="A25" s="81">
        <v>7</v>
      </c>
      <c r="B25" s="231"/>
      <c r="C25" s="231"/>
      <c r="D25" s="225"/>
      <c r="E25" s="272" t="str">
        <f t="shared" si="0"/>
        <v>Seleccione un tipo </v>
      </c>
      <c r="F25" s="273"/>
      <c r="G25" s="274"/>
      <c r="H25" s="278"/>
      <c r="J25" s="189">
        <f t="shared" si="1"/>
        <v>0</v>
      </c>
      <c r="S25" s="10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0"/>
    </row>
    <row r="26" spans="1:33" ht="39" customHeight="1">
      <c r="A26" s="81">
        <v>8</v>
      </c>
      <c r="B26" s="231"/>
      <c r="C26" s="231"/>
      <c r="D26" s="225"/>
      <c r="E26" s="272" t="str">
        <f t="shared" si="0"/>
        <v>Seleccione un tipo </v>
      </c>
      <c r="F26" s="273"/>
      <c r="G26" s="274"/>
      <c r="H26" s="278"/>
      <c r="J26" s="189">
        <f t="shared" si="1"/>
        <v>0</v>
      </c>
      <c r="S26" s="10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40"/>
    </row>
    <row r="27" spans="1:33" ht="39" customHeight="1">
      <c r="A27" s="81">
        <v>9</v>
      </c>
      <c r="B27" s="231"/>
      <c r="C27" s="231"/>
      <c r="D27" s="225"/>
      <c r="E27" s="272" t="str">
        <f t="shared" si="0"/>
        <v>Seleccione un tipo </v>
      </c>
      <c r="F27" s="273"/>
      <c r="G27" s="274"/>
      <c r="H27" s="278"/>
      <c r="J27" s="189">
        <f t="shared" si="1"/>
        <v>0</v>
      </c>
      <c r="S27" s="10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40"/>
    </row>
    <row r="28" spans="1:33" ht="39" customHeight="1">
      <c r="A28" s="81">
        <v>10</v>
      </c>
      <c r="B28" s="231"/>
      <c r="C28" s="231"/>
      <c r="D28" s="225"/>
      <c r="E28" s="272" t="str">
        <f t="shared" si="0"/>
        <v>Seleccione un tipo </v>
      </c>
      <c r="F28" s="273"/>
      <c r="G28" s="274"/>
      <c r="H28" s="278"/>
      <c r="J28" s="189">
        <f t="shared" si="1"/>
        <v>0</v>
      </c>
      <c r="S28" s="10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40"/>
    </row>
    <row r="29" spans="1:33" ht="39" customHeight="1">
      <c r="A29" s="81">
        <v>11</v>
      </c>
      <c r="B29" s="231"/>
      <c r="C29" s="231"/>
      <c r="D29" s="225"/>
      <c r="E29" s="272" t="str">
        <f t="shared" si="0"/>
        <v>Seleccione un tipo </v>
      </c>
      <c r="F29" s="273"/>
      <c r="G29" s="274"/>
      <c r="H29" s="278"/>
      <c r="J29" s="189">
        <f t="shared" si="1"/>
        <v>0</v>
      </c>
      <c r="S29" s="10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40"/>
    </row>
    <row r="30" spans="1:33" ht="39" customHeight="1">
      <c r="A30" s="81">
        <v>12</v>
      </c>
      <c r="B30" s="231"/>
      <c r="C30" s="231"/>
      <c r="D30" s="225"/>
      <c r="E30" s="272" t="str">
        <f t="shared" si="0"/>
        <v>Seleccione un tipo </v>
      </c>
      <c r="F30" s="273"/>
      <c r="G30" s="274"/>
      <c r="H30" s="278"/>
      <c r="J30" s="189">
        <f t="shared" si="1"/>
        <v>0</v>
      </c>
      <c r="S30" s="10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40"/>
    </row>
    <row r="31" spans="1:33" ht="39" customHeight="1">
      <c r="A31" s="81">
        <v>13</v>
      </c>
      <c r="B31" s="231"/>
      <c r="C31" s="231"/>
      <c r="D31" s="225"/>
      <c r="E31" s="272" t="str">
        <f t="shared" si="0"/>
        <v>Seleccione un tipo </v>
      </c>
      <c r="F31" s="273"/>
      <c r="G31" s="274"/>
      <c r="H31" s="278"/>
      <c r="J31" s="189">
        <f t="shared" si="1"/>
        <v>0</v>
      </c>
      <c r="S31" s="10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40"/>
    </row>
    <row r="32" spans="1:33" ht="39" customHeight="1">
      <c r="A32" s="81">
        <v>14</v>
      </c>
      <c r="B32" s="231"/>
      <c r="C32" s="231"/>
      <c r="D32" s="225"/>
      <c r="E32" s="272" t="str">
        <f t="shared" si="0"/>
        <v>Seleccione un tipo </v>
      </c>
      <c r="F32" s="273"/>
      <c r="G32" s="274"/>
      <c r="H32" s="278"/>
      <c r="J32" s="189">
        <f t="shared" si="1"/>
        <v>0</v>
      </c>
      <c r="S32" s="10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40"/>
    </row>
    <row r="33" spans="1:33" ht="39" customHeight="1">
      <c r="A33" s="81">
        <v>15</v>
      </c>
      <c r="B33" s="231"/>
      <c r="C33" s="231"/>
      <c r="D33" s="225"/>
      <c r="E33" s="272" t="str">
        <f t="shared" si="0"/>
        <v>Seleccione un tipo </v>
      </c>
      <c r="F33" s="273"/>
      <c r="G33" s="274"/>
      <c r="H33" s="278"/>
      <c r="J33" s="189">
        <f t="shared" si="1"/>
        <v>0</v>
      </c>
      <c r="S33" s="10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40"/>
    </row>
    <row r="34" spans="1:33" ht="39" customHeight="1">
      <c r="A34" s="81">
        <v>16</v>
      </c>
      <c r="B34" s="231"/>
      <c r="C34" s="231"/>
      <c r="D34" s="225"/>
      <c r="E34" s="272" t="str">
        <f t="shared" si="0"/>
        <v>Seleccione un tipo </v>
      </c>
      <c r="F34" s="273"/>
      <c r="G34" s="274"/>
      <c r="H34" s="278"/>
      <c r="J34" s="189">
        <f t="shared" si="1"/>
        <v>0</v>
      </c>
      <c r="S34" s="10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0"/>
    </row>
    <row r="35" spans="1:33" ht="39" customHeight="1">
      <c r="A35" s="81">
        <v>17</v>
      </c>
      <c r="B35" s="231"/>
      <c r="C35" s="231"/>
      <c r="D35" s="225"/>
      <c r="E35" s="272" t="str">
        <f t="shared" si="0"/>
        <v>Seleccione un tipo </v>
      </c>
      <c r="F35" s="273"/>
      <c r="G35" s="274"/>
      <c r="H35" s="278"/>
      <c r="J35" s="189">
        <f t="shared" si="1"/>
        <v>0</v>
      </c>
      <c r="S35" s="10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40"/>
    </row>
    <row r="36" spans="1:33" ht="39" customHeight="1">
      <c r="A36" s="81">
        <v>18</v>
      </c>
      <c r="B36" s="231"/>
      <c r="C36" s="231"/>
      <c r="D36" s="225"/>
      <c r="E36" s="272" t="str">
        <f t="shared" si="0"/>
        <v>Seleccione un tipo </v>
      </c>
      <c r="F36" s="273"/>
      <c r="G36" s="274"/>
      <c r="H36" s="278"/>
      <c r="J36" s="189">
        <f t="shared" si="1"/>
        <v>0</v>
      </c>
      <c r="S36" s="10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40"/>
    </row>
    <row r="37" spans="1:33" ht="39" customHeight="1">
      <c r="A37" s="81">
        <v>19</v>
      </c>
      <c r="B37" s="231"/>
      <c r="C37" s="231"/>
      <c r="D37" s="225"/>
      <c r="E37" s="272" t="str">
        <f t="shared" si="0"/>
        <v>Seleccione un tipo </v>
      </c>
      <c r="F37" s="273"/>
      <c r="G37" s="274"/>
      <c r="H37" s="278"/>
      <c r="J37" s="189">
        <f t="shared" si="1"/>
        <v>0</v>
      </c>
      <c r="S37" s="10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0"/>
    </row>
    <row r="38" spans="1:33" ht="39" customHeight="1">
      <c r="A38" s="81">
        <v>20</v>
      </c>
      <c r="B38" s="231"/>
      <c r="C38" s="231"/>
      <c r="D38" s="225"/>
      <c r="E38" s="272" t="str">
        <f t="shared" si="0"/>
        <v>Seleccione un tipo </v>
      </c>
      <c r="F38" s="273"/>
      <c r="G38" s="274"/>
      <c r="H38" s="278"/>
      <c r="J38" s="189">
        <f t="shared" si="1"/>
        <v>0</v>
      </c>
      <c r="S38" s="10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40"/>
    </row>
    <row r="39" spans="1:33" ht="39" customHeight="1">
      <c r="A39" s="81">
        <v>21</v>
      </c>
      <c r="B39" s="231"/>
      <c r="C39" s="231"/>
      <c r="D39" s="225"/>
      <c r="E39" s="272" t="str">
        <f t="shared" si="0"/>
        <v>Seleccione un tipo </v>
      </c>
      <c r="F39" s="273"/>
      <c r="G39" s="274"/>
      <c r="H39" s="278"/>
      <c r="J39" s="189">
        <f t="shared" si="1"/>
        <v>0</v>
      </c>
      <c r="S39" s="10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40"/>
    </row>
    <row r="40" spans="1:33" ht="39" customHeight="1">
      <c r="A40" s="81">
        <v>22</v>
      </c>
      <c r="B40" s="231"/>
      <c r="C40" s="231"/>
      <c r="D40" s="225"/>
      <c r="E40" s="272" t="str">
        <f t="shared" si="0"/>
        <v>Seleccione un tipo </v>
      </c>
      <c r="F40" s="273"/>
      <c r="G40" s="274"/>
      <c r="H40" s="278"/>
      <c r="J40" s="189">
        <f t="shared" si="1"/>
        <v>0</v>
      </c>
      <c r="S40" s="10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40"/>
    </row>
    <row r="41" spans="1:33" ht="39" customHeight="1">
      <c r="A41" s="81">
        <v>23</v>
      </c>
      <c r="B41" s="231"/>
      <c r="C41" s="231"/>
      <c r="D41" s="225"/>
      <c r="E41" s="272" t="str">
        <f t="shared" si="0"/>
        <v>Seleccione un tipo </v>
      </c>
      <c r="F41" s="273"/>
      <c r="G41" s="274"/>
      <c r="H41" s="278"/>
      <c r="J41" s="189">
        <f t="shared" si="1"/>
        <v>0</v>
      </c>
      <c r="S41" s="10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40"/>
    </row>
    <row r="42" spans="1:33" ht="39" customHeight="1">
      <c r="A42" s="81">
        <v>24</v>
      </c>
      <c r="B42" s="231"/>
      <c r="C42" s="231"/>
      <c r="D42" s="225"/>
      <c r="E42" s="272" t="str">
        <f t="shared" si="0"/>
        <v>Seleccione un tipo </v>
      </c>
      <c r="F42" s="273"/>
      <c r="G42" s="274"/>
      <c r="H42" s="278"/>
      <c r="J42" s="189">
        <f t="shared" si="1"/>
        <v>0</v>
      </c>
      <c r="S42" s="10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40"/>
    </row>
    <row r="43" spans="1:33" ht="39" customHeight="1">
      <c r="A43" s="81">
        <v>25</v>
      </c>
      <c r="B43" s="231"/>
      <c r="C43" s="231"/>
      <c r="D43" s="225"/>
      <c r="E43" s="272" t="str">
        <f t="shared" si="0"/>
        <v>Seleccione un tipo </v>
      </c>
      <c r="F43" s="273"/>
      <c r="G43" s="274"/>
      <c r="H43" s="278"/>
      <c r="J43" s="189">
        <f t="shared" si="1"/>
        <v>0</v>
      </c>
      <c r="S43" s="10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40"/>
    </row>
    <row r="44" spans="1:33" ht="39" customHeight="1">
      <c r="A44" s="81">
        <v>26</v>
      </c>
      <c r="B44" s="231"/>
      <c r="C44" s="231"/>
      <c r="D44" s="225"/>
      <c r="E44" s="272" t="str">
        <f t="shared" si="0"/>
        <v>Seleccione un tipo </v>
      </c>
      <c r="F44" s="273"/>
      <c r="G44" s="274"/>
      <c r="H44" s="278"/>
      <c r="J44" s="189">
        <f t="shared" si="1"/>
        <v>0</v>
      </c>
      <c r="S44" s="10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40"/>
    </row>
    <row r="45" spans="1:33" ht="39" customHeight="1">
      <c r="A45" s="81">
        <v>27</v>
      </c>
      <c r="B45" s="231"/>
      <c r="C45" s="231"/>
      <c r="D45" s="225"/>
      <c r="E45" s="272" t="str">
        <f t="shared" si="0"/>
        <v>Seleccione un tipo </v>
      </c>
      <c r="F45" s="273"/>
      <c r="G45" s="274"/>
      <c r="H45" s="278"/>
      <c r="J45" s="189">
        <f t="shared" si="1"/>
        <v>0</v>
      </c>
      <c r="S45" s="10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40"/>
    </row>
    <row r="46" spans="1:33" ht="39" customHeight="1">
      <c r="A46" s="81">
        <v>28</v>
      </c>
      <c r="B46" s="231"/>
      <c r="C46" s="231"/>
      <c r="D46" s="225"/>
      <c r="E46" s="272" t="str">
        <f t="shared" si="0"/>
        <v>Seleccione un tipo </v>
      </c>
      <c r="F46" s="273"/>
      <c r="G46" s="274"/>
      <c r="H46" s="278"/>
      <c r="J46" s="189">
        <f t="shared" si="1"/>
        <v>0</v>
      </c>
      <c r="S46" s="10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40"/>
    </row>
    <row r="47" spans="1:33" ht="39" customHeight="1">
      <c r="A47" s="81">
        <v>29</v>
      </c>
      <c r="B47" s="231"/>
      <c r="C47" s="231"/>
      <c r="D47" s="225"/>
      <c r="E47" s="272" t="str">
        <f t="shared" si="0"/>
        <v>Seleccione un tipo </v>
      </c>
      <c r="F47" s="273"/>
      <c r="G47" s="274"/>
      <c r="H47" s="278"/>
      <c r="J47" s="189">
        <f t="shared" si="1"/>
        <v>0</v>
      </c>
      <c r="S47" s="10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40"/>
    </row>
    <row r="48" spans="1:33" ht="39" customHeight="1">
      <c r="A48" s="81">
        <v>30</v>
      </c>
      <c r="B48" s="231"/>
      <c r="C48" s="231"/>
      <c r="D48" s="225"/>
      <c r="E48" s="272" t="str">
        <f t="shared" si="0"/>
        <v>Seleccione un tipo </v>
      </c>
      <c r="F48" s="273"/>
      <c r="G48" s="274"/>
      <c r="H48" s="278"/>
      <c r="J48" s="189">
        <f t="shared" si="1"/>
        <v>0</v>
      </c>
      <c r="S48" s="10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40"/>
    </row>
    <row r="49" spans="1:33" ht="39" customHeight="1">
      <c r="A49" s="81">
        <v>31</v>
      </c>
      <c r="B49" s="231"/>
      <c r="C49" s="231"/>
      <c r="D49" s="225"/>
      <c r="E49" s="272" t="str">
        <f t="shared" si="0"/>
        <v>Seleccione un tipo </v>
      </c>
      <c r="F49" s="273"/>
      <c r="G49" s="274"/>
      <c r="H49" s="278"/>
      <c r="J49" s="189">
        <f t="shared" si="1"/>
        <v>0</v>
      </c>
      <c r="S49" s="10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40"/>
    </row>
    <row r="50" spans="1:33" ht="39" customHeight="1">
      <c r="A50" s="81">
        <v>32</v>
      </c>
      <c r="B50" s="231"/>
      <c r="C50" s="231"/>
      <c r="D50" s="225"/>
      <c r="E50" s="272" t="str">
        <f t="shared" si="0"/>
        <v>Seleccione un tipo </v>
      </c>
      <c r="F50" s="273"/>
      <c r="G50" s="274"/>
      <c r="H50" s="278"/>
      <c r="J50" s="189">
        <f t="shared" si="1"/>
        <v>0</v>
      </c>
      <c r="S50" s="10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40"/>
    </row>
    <row r="51" spans="1:33" ht="39" customHeight="1">
      <c r="A51" s="81">
        <v>33</v>
      </c>
      <c r="B51" s="231"/>
      <c r="C51" s="231"/>
      <c r="D51" s="225"/>
      <c r="E51" s="272" t="str">
        <f t="shared" si="0"/>
        <v>Seleccione un tipo </v>
      </c>
      <c r="F51" s="273"/>
      <c r="G51" s="274"/>
      <c r="H51" s="278"/>
      <c r="J51" s="189">
        <f t="shared" si="1"/>
        <v>0</v>
      </c>
      <c r="S51" s="10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40"/>
    </row>
    <row r="52" spans="1:33" ht="39" customHeight="1">
      <c r="A52" s="81">
        <v>34</v>
      </c>
      <c r="B52" s="231"/>
      <c r="C52" s="231"/>
      <c r="D52" s="225"/>
      <c r="E52" s="272" t="str">
        <f t="shared" si="0"/>
        <v>Seleccione un tipo </v>
      </c>
      <c r="F52" s="273"/>
      <c r="G52" s="274"/>
      <c r="H52" s="278"/>
      <c r="J52" s="189">
        <f t="shared" si="1"/>
        <v>0</v>
      </c>
      <c r="S52" s="10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40"/>
    </row>
    <row r="53" spans="1:33" ht="39" customHeight="1">
      <c r="A53" s="81">
        <v>35</v>
      </c>
      <c r="B53" s="231"/>
      <c r="C53" s="231"/>
      <c r="D53" s="225"/>
      <c r="E53" s="272" t="str">
        <f t="shared" si="0"/>
        <v>Seleccione un tipo </v>
      </c>
      <c r="F53" s="273"/>
      <c r="G53" s="274"/>
      <c r="H53" s="278"/>
      <c r="J53" s="189">
        <f t="shared" si="1"/>
        <v>0</v>
      </c>
      <c r="S53" s="10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40"/>
    </row>
    <row r="54" spans="1:33" ht="39" customHeight="1">
      <c r="A54" s="81">
        <v>36</v>
      </c>
      <c r="B54" s="231"/>
      <c r="C54" s="231"/>
      <c r="D54" s="225"/>
      <c r="E54" s="272" t="str">
        <f t="shared" si="0"/>
        <v>Seleccione un tipo </v>
      </c>
      <c r="F54" s="273"/>
      <c r="G54" s="274"/>
      <c r="H54" s="278"/>
      <c r="J54" s="189">
        <f t="shared" si="1"/>
        <v>0</v>
      </c>
      <c r="S54" s="10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40"/>
    </row>
    <row r="55" spans="1:33" ht="39" customHeight="1">
      <c r="A55" s="81">
        <v>37</v>
      </c>
      <c r="B55" s="231"/>
      <c r="C55" s="231"/>
      <c r="D55" s="225"/>
      <c r="E55" s="272" t="str">
        <f t="shared" si="0"/>
        <v>Seleccione un tipo </v>
      </c>
      <c r="F55" s="273"/>
      <c r="G55" s="274"/>
      <c r="H55" s="278"/>
      <c r="J55" s="189">
        <f t="shared" si="1"/>
        <v>0</v>
      </c>
      <c r="S55" s="10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40"/>
    </row>
    <row r="56" spans="1:33" ht="39" customHeight="1">
      <c r="A56" s="81">
        <v>38</v>
      </c>
      <c r="B56" s="231"/>
      <c r="C56" s="231"/>
      <c r="D56" s="225"/>
      <c r="E56" s="272" t="str">
        <f t="shared" si="0"/>
        <v>Seleccione un tipo </v>
      </c>
      <c r="F56" s="273"/>
      <c r="G56" s="274"/>
      <c r="H56" s="278"/>
      <c r="J56" s="189">
        <f t="shared" si="1"/>
        <v>0</v>
      </c>
      <c r="S56" s="10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40"/>
    </row>
    <row r="57" spans="1:33" ht="39" customHeight="1">
      <c r="A57" s="81">
        <v>39</v>
      </c>
      <c r="B57" s="231"/>
      <c r="C57" s="231"/>
      <c r="D57" s="225"/>
      <c r="E57" s="272" t="str">
        <f t="shared" si="0"/>
        <v>Seleccione un tipo </v>
      </c>
      <c r="F57" s="273"/>
      <c r="G57" s="274"/>
      <c r="H57" s="278"/>
      <c r="J57" s="189">
        <f t="shared" si="1"/>
        <v>0</v>
      </c>
      <c r="S57" s="10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40"/>
    </row>
    <row r="58" spans="1:33" ht="39" customHeight="1">
      <c r="A58" s="81">
        <v>40</v>
      </c>
      <c r="B58" s="231"/>
      <c r="C58" s="231"/>
      <c r="D58" s="225"/>
      <c r="E58" s="272" t="str">
        <f t="shared" si="0"/>
        <v>Seleccione un tipo </v>
      </c>
      <c r="F58" s="273"/>
      <c r="G58" s="274"/>
      <c r="H58" s="278"/>
      <c r="J58" s="189">
        <f t="shared" si="1"/>
        <v>0</v>
      </c>
      <c r="S58" s="10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40"/>
    </row>
    <row r="59" spans="1:33" ht="39" customHeight="1">
      <c r="A59" s="81">
        <v>41</v>
      </c>
      <c r="B59" s="231"/>
      <c r="C59" s="231"/>
      <c r="D59" s="225"/>
      <c r="E59" s="272" t="str">
        <f t="shared" si="0"/>
        <v>Seleccione un tipo </v>
      </c>
      <c r="F59" s="273"/>
      <c r="G59" s="274"/>
      <c r="H59" s="278"/>
      <c r="J59" s="189">
        <f t="shared" si="1"/>
        <v>0</v>
      </c>
      <c r="S59" s="10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40"/>
    </row>
    <row r="60" spans="1:33" ht="39" customHeight="1">
      <c r="A60" s="81">
        <v>42</v>
      </c>
      <c r="B60" s="231"/>
      <c r="C60" s="231"/>
      <c r="D60" s="225"/>
      <c r="E60" s="272" t="str">
        <f t="shared" si="0"/>
        <v>Seleccione un tipo </v>
      </c>
      <c r="F60" s="273"/>
      <c r="G60" s="274"/>
      <c r="H60" s="278"/>
      <c r="J60" s="189">
        <f t="shared" si="1"/>
        <v>0</v>
      </c>
      <c r="S60" s="10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40"/>
    </row>
    <row r="61" spans="1:33" ht="39" customHeight="1">
      <c r="A61" s="81">
        <v>43</v>
      </c>
      <c r="B61" s="231"/>
      <c r="C61" s="231"/>
      <c r="D61" s="225"/>
      <c r="E61" s="272" t="str">
        <f t="shared" si="0"/>
        <v>Seleccione un tipo </v>
      </c>
      <c r="F61" s="273"/>
      <c r="G61" s="274"/>
      <c r="H61" s="278"/>
      <c r="J61" s="189">
        <f t="shared" si="1"/>
        <v>0</v>
      </c>
      <c r="S61" s="10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40"/>
    </row>
    <row r="62" spans="1:33" ht="39" customHeight="1">
      <c r="A62" s="81">
        <v>44</v>
      </c>
      <c r="B62" s="231"/>
      <c r="C62" s="231"/>
      <c r="D62" s="225"/>
      <c r="E62" s="272" t="str">
        <f t="shared" si="0"/>
        <v>Seleccione un tipo </v>
      </c>
      <c r="F62" s="273"/>
      <c r="G62" s="274"/>
      <c r="H62" s="278"/>
      <c r="J62" s="189">
        <f t="shared" si="1"/>
        <v>0</v>
      </c>
      <c r="S62" s="10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40"/>
    </row>
    <row r="63" spans="1:33" ht="39" customHeight="1">
      <c r="A63" s="81">
        <v>45</v>
      </c>
      <c r="B63" s="231"/>
      <c r="C63" s="231"/>
      <c r="D63" s="225"/>
      <c r="E63" s="272" t="str">
        <f t="shared" si="0"/>
        <v>Seleccione un tipo </v>
      </c>
      <c r="F63" s="273"/>
      <c r="G63" s="274"/>
      <c r="H63" s="278"/>
      <c r="J63" s="189">
        <f t="shared" si="1"/>
        <v>0</v>
      </c>
      <c r="S63" s="101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40"/>
    </row>
    <row r="64" spans="1:33" ht="39" customHeight="1">
      <c r="A64" s="81">
        <v>46</v>
      </c>
      <c r="B64" s="231"/>
      <c r="C64" s="231"/>
      <c r="D64" s="225"/>
      <c r="E64" s="272" t="str">
        <f t="shared" si="0"/>
        <v>Seleccione un tipo </v>
      </c>
      <c r="F64" s="273"/>
      <c r="G64" s="274"/>
      <c r="H64" s="278"/>
      <c r="J64" s="189">
        <f t="shared" si="1"/>
        <v>0</v>
      </c>
      <c r="S64" s="10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0"/>
    </row>
    <row r="65" spans="1:33" ht="39" customHeight="1">
      <c r="A65" s="81">
        <v>47</v>
      </c>
      <c r="B65" s="231"/>
      <c r="C65" s="231"/>
      <c r="D65" s="225"/>
      <c r="E65" s="272" t="str">
        <f t="shared" si="0"/>
        <v>Seleccione un tipo </v>
      </c>
      <c r="F65" s="273"/>
      <c r="G65" s="274"/>
      <c r="H65" s="278"/>
      <c r="J65" s="189">
        <f t="shared" si="1"/>
        <v>0</v>
      </c>
      <c r="S65" s="10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40"/>
    </row>
    <row r="66" spans="1:33" ht="39" customHeight="1">
      <c r="A66" s="81">
        <v>48</v>
      </c>
      <c r="B66" s="231"/>
      <c r="C66" s="231"/>
      <c r="D66" s="225"/>
      <c r="E66" s="272" t="str">
        <f t="shared" si="0"/>
        <v>Seleccione un tipo </v>
      </c>
      <c r="F66" s="273"/>
      <c r="G66" s="274"/>
      <c r="H66" s="278"/>
      <c r="J66" s="189">
        <f t="shared" si="1"/>
        <v>0</v>
      </c>
      <c r="S66" s="10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40"/>
    </row>
    <row r="67" spans="1:33" ht="39" customHeight="1">
      <c r="A67" s="81">
        <v>49</v>
      </c>
      <c r="B67" s="231"/>
      <c r="C67" s="231"/>
      <c r="D67" s="225"/>
      <c r="E67" s="272" t="str">
        <f t="shared" si="0"/>
        <v>Seleccione un tipo </v>
      </c>
      <c r="F67" s="273"/>
      <c r="G67" s="274"/>
      <c r="H67" s="278"/>
      <c r="J67" s="189">
        <f t="shared" si="1"/>
        <v>0</v>
      </c>
      <c r="S67" s="10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40"/>
    </row>
    <row r="68" spans="1:33" ht="39" customHeight="1">
      <c r="A68" s="81">
        <v>50</v>
      </c>
      <c r="B68" s="231"/>
      <c r="C68" s="231"/>
      <c r="D68" s="225"/>
      <c r="E68" s="272" t="str">
        <f t="shared" si="0"/>
        <v>Seleccione un tipo </v>
      </c>
      <c r="F68" s="273"/>
      <c r="G68" s="274"/>
      <c r="H68" s="278"/>
      <c r="J68" s="189">
        <f t="shared" si="1"/>
        <v>0</v>
      </c>
      <c r="S68" s="10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40"/>
    </row>
    <row r="69" spans="1:33" ht="39" customHeight="1">
      <c r="A69" s="81">
        <v>51</v>
      </c>
      <c r="B69" s="231"/>
      <c r="C69" s="231"/>
      <c r="D69" s="225"/>
      <c r="E69" s="272" t="str">
        <f t="shared" si="0"/>
        <v>Seleccione un tipo </v>
      </c>
      <c r="F69" s="273"/>
      <c r="G69" s="274"/>
      <c r="H69" s="278"/>
      <c r="J69" s="189">
        <f t="shared" si="1"/>
        <v>0</v>
      </c>
      <c r="S69" s="10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40"/>
    </row>
    <row r="70" spans="1:33" ht="39" customHeight="1">
      <c r="A70" s="81">
        <v>52</v>
      </c>
      <c r="B70" s="231"/>
      <c r="C70" s="231"/>
      <c r="D70" s="225"/>
      <c r="E70" s="272" t="str">
        <f t="shared" si="0"/>
        <v>Seleccione un tipo </v>
      </c>
      <c r="F70" s="273"/>
      <c r="G70" s="274"/>
      <c r="H70" s="278"/>
      <c r="J70" s="189">
        <f t="shared" si="1"/>
        <v>0</v>
      </c>
      <c r="S70" s="101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40"/>
    </row>
    <row r="71" spans="1:33" ht="39" customHeight="1">
      <c r="A71" s="81">
        <v>53</v>
      </c>
      <c r="B71" s="231"/>
      <c r="C71" s="231"/>
      <c r="D71" s="225"/>
      <c r="E71" s="272" t="str">
        <f t="shared" si="0"/>
        <v>Seleccione un tipo </v>
      </c>
      <c r="F71" s="273"/>
      <c r="G71" s="274"/>
      <c r="H71" s="278"/>
      <c r="J71" s="189">
        <f t="shared" si="1"/>
        <v>0</v>
      </c>
      <c r="S71" s="10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40"/>
    </row>
    <row r="72" spans="1:33" ht="39" customHeight="1">
      <c r="A72" s="81">
        <v>54</v>
      </c>
      <c r="B72" s="231"/>
      <c r="C72" s="231"/>
      <c r="D72" s="225"/>
      <c r="E72" s="272" t="str">
        <f t="shared" si="0"/>
        <v>Seleccione un tipo </v>
      </c>
      <c r="F72" s="273"/>
      <c r="G72" s="274"/>
      <c r="H72" s="278"/>
      <c r="J72" s="189">
        <f t="shared" si="1"/>
        <v>0</v>
      </c>
      <c r="S72" s="10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40"/>
    </row>
    <row r="73" spans="1:33" ht="39" customHeight="1">
      <c r="A73" s="81">
        <v>55</v>
      </c>
      <c r="B73" s="231"/>
      <c r="C73" s="231"/>
      <c r="D73" s="225"/>
      <c r="E73" s="272" t="str">
        <f t="shared" si="0"/>
        <v>Seleccione un tipo </v>
      </c>
      <c r="F73" s="273"/>
      <c r="G73" s="274"/>
      <c r="H73" s="278"/>
      <c r="J73" s="189">
        <f t="shared" si="1"/>
        <v>0</v>
      </c>
      <c r="S73" s="10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40"/>
    </row>
    <row r="74" spans="1:33" ht="39" customHeight="1">
      <c r="A74" s="81">
        <v>56</v>
      </c>
      <c r="B74" s="231"/>
      <c r="C74" s="231"/>
      <c r="D74" s="225"/>
      <c r="E74" s="272" t="str">
        <f t="shared" si="0"/>
        <v>Seleccione un tipo </v>
      </c>
      <c r="F74" s="273"/>
      <c r="G74" s="274"/>
      <c r="H74" s="278"/>
      <c r="J74" s="189">
        <f t="shared" si="1"/>
        <v>0</v>
      </c>
      <c r="S74" s="10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40"/>
    </row>
    <row r="75" spans="1:33" ht="39" customHeight="1">
      <c r="A75" s="81">
        <v>57</v>
      </c>
      <c r="B75" s="231"/>
      <c r="C75" s="231"/>
      <c r="D75" s="225"/>
      <c r="E75" s="272" t="str">
        <f t="shared" si="0"/>
        <v>Seleccione un tipo </v>
      </c>
      <c r="F75" s="273"/>
      <c r="G75" s="274"/>
      <c r="H75" s="278"/>
      <c r="J75" s="189">
        <f t="shared" si="1"/>
        <v>0</v>
      </c>
      <c r="S75" s="10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40"/>
    </row>
    <row r="76" spans="1:33" ht="39" customHeight="1">
      <c r="A76" s="81">
        <v>58</v>
      </c>
      <c r="B76" s="231"/>
      <c r="C76" s="231"/>
      <c r="D76" s="225"/>
      <c r="E76" s="272" t="str">
        <f t="shared" si="0"/>
        <v>Seleccione un tipo </v>
      </c>
      <c r="F76" s="273"/>
      <c r="G76" s="274"/>
      <c r="H76" s="278"/>
      <c r="J76" s="189">
        <f t="shared" si="1"/>
        <v>0</v>
      </c>
      <c r="S76" s="10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40"/>
    </row>
    <row r="77" spans="1:33" ht="39" customHeight="1">
      <c r="A77" s="81">
        <v>59</v>
      </c>
      <c r="B77" s="231"/>
      <c r="C77" s="231"/>
      <c r="D77" s="225"/>
      <c r="E77" s="272" t="str">
        <f t="shared" si="0"/>
        <v>Seleccione un tipo </v>
      </c>
      <c r="F77" s="273"/>
      <c r="G77" s="274"/>
      <c r="H77" s="278"/>
      <c r="J77" s="189">
        <f t="shared" si="1"/>
        <v>0</v>
      </c>
      <c r="S77" s="10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40"/>
    </row>
    <row r="78" spans="1:33" ht="39" customHeight="1">
      <c r="A78" s="81">
        <v>60</v>
      </c>
      <c r="B78" s="231"/>
      <c r="C78" s="231"/>
      <c r="D78" s="225"/>
      <c r="E78" s="272" t="str">
        <f t="shared" si="0"/>
        <v>Seleccione un tipo </v>
      </c>
      <c r="F78" s="273"/>
      <c r="G78" s="274"/>
      <c r="H78" s="278"/>
      <c r="J78" s="189">
        <f t="shared" si="1"/>
        <v>0</v>
      </c>
      <c r="S78" s="10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40"/>
    </row>
    <row r="79" spans="1:33" ht="39" customHeight="1">
      <c r="A79" s="81">
        <v>61</v>
      </c>
      <c r="B79" s="231"/>
      <c r="C79" s="231"/>
      <c r="D79" s="225"/>
      <c r="E79" s="272" t="str">
        <f t="shared" si="0"/>
        <v>Seleccione un tipo </v>
      </c>
      <c r="F79" s="273"/>
      <c r="G79" s="274"/>
      <c r="H79" s="278"/>
      <c r="J79" s="189">
        <f t="shared" si="1"/>
        <v>0</v>
      </c>
      <c r="S79" s="10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40"/>
    </row>
    <row r="80" spans="1:33" ht="39" customHeight="1">
      <c r="A80" s="81">
        <v>62</v>
      </c>
      <c r="B80" s="231"/>
      <c r="C80" s="231"/>
      <c r="D80" s="225"/>
      <c r="E80" s="272" t="str">
        <f t="shared" si="0"/>
        <v>Seleccione un tipo </v>
      </c>
      <c r="F80" s="273"/>
      <c r="G80" s="274"/>
      <c r="H80" s="278"/>
      <c r="J80" s="189">
        <f t="shared" si="1"/>
        <v>0</v>
      </c>
      <c r="S80" s="10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40"/>
    </row>
    <row r="81" spans="1:33" ht="39" customHeight="1">
      <c r="A81" s="81">
        <v>63</v>
      </c>
      <c r="B81" s="231"/>
      <c r="C81" s="231"/>
      <c r="D81" s="225"/>
      <c r="E81" s="272" t="str">
        <f t="shared" si="0"/>
        <v>Seleccione un tipo </v>
      </c>
      <c r="F81" s="273"/>
      <c r="G81" s="274"/>
      <c r="H81" s="278"/>
      <c r="J81" s="189">
        <f t="shared" si="1"/>
        <v>0</v>
      </c>
      <c r="S81" s="10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40"/>
    </row>
    <row r="82" spans="1:33" ht="39" customHeight="1">
      <c r="A82" s="81">
        <v>64</v>
      </c>
      <c r="B82" s="231"/>
      <c r="C82" s="231"/>
      <c r="D82" s="225"/>
      <c r="E82" s="272" t="str">
        <f t="shared" si="0"/>
        <v>Seleccione un tipo </v>
      </c>
      <c r="F82" s="273"/>
      <c r="G82" s="274"/>
      <c r="H82" s="278"/>
      <c r="J82" s="189">
        <f t="shared" si="1"/>
        <v>0</v>
      </c>
      <c r="S82" s="10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0"/>
    </row>
    <row r="83" spans="1:33" ht="39" customHeight="1">
      <c r="A83" s="81">
        <v>65</v>
      </c>
      <c r="B83" s="231"/>
      <c r="C83" s="231"/>
      <c r="D83" s="225"/>
      <c r="E83" s="272" t="str">
        <f t="shared" si="0"/>
        <v>Seleccione un tipo </v>
      </c>
      <c r="F83" s="273"/>
      <c r="G83" s="274"/>
      <c r="H83" s="278"/>
      <c r="J83" s="189">
        <f t="shared" si="1"/>
        <v>0</v>
      </c>
      <c r="S83" s="10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0"/>
    </row>
    <row r="84" spans="1:33" ht="39" customHeight="1">
      <c r="A84" s="81">
        <v>66</v>
      </c>
      <c r="B84" s="231"/>
      <c r="C84" s="231"/>
      <c r="D84" s="225"/>
      <c r="E84" s="272" t="str">
        <f aca="true" t="shared" si="2" ref="E84:E118">VLOOKUP($D84,$L$19:$M$22,2)</f>
        <v>Seleccione un tipo </v>
      </c>
      <c r="F84" s="273"/>
      <c r="G84" s="274"/>
      <c r="H84" s="278"/>
      <c r="J84" s="189">
        <f aca="true" t="shared" si="3" ref="J84:J118">IF(D84=0,0,IF(D84=1,F84*$N$20,IF(D84=2,$N$21,"Valor incorrecto")))</f>
        <v>0</v>
      </c>
      <c r="S84" s="10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0"/>
    </row>
    <row r="85" spans="1:33" ht="39" customHeight="1">
      <c r="A85" s="81">
        <v>67</v>
      </c>
      <c r="B85" s="231"/>
      <c r="C85" s="231"/>
      <c r="D85" s="225"/>
      <c r="E85" s="272" t="str">
        <f t="shared" si="2"/>
        <v>Seleccione un tipo </v>
      </c>
      <c r="F85" s="273"/>
      <c r="G85" s="274"/>
      <c r="H85" s="278"/>
      <c r="J85" s="189">
        <f t="shared" si="3"/>
        <v>0</v>
      </c>
      <c r="S85" s="10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0"/>
    </row>
    <row r="86" spans="1:33" ht="39" customHeight="1">
      <c r="A86" s="81">
        <v>68</v>
      </c>
      <c r="B86" s="231"/>
      <c r="C86" s="231"/>
      <c r="D86" s="225"/>
      <c r="E86" s="272" t="str">
        <f t="shared" si="2"/>
        <v>Seleccione un tipo </v>
      </c>
      <c r="F86" s="273"/>
      <c r="G86" s="274"/>
      <c r="H86" s="278"/>
      <c r="J86" s="189">
        <f t="shared" si="3"/>
        <v>0</v>
      </c>
      <c r="S86" s="10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0"/>
    </row>
    <row r="87" spans="1:33" ht="39" customHeight="1">
      <c r="A87" s="81">
        <v>69</v>
      </c>
      <c r="B87" s="231"/>
      <c r="C87" s="231"/>
      <c r="D87" s="225"/>
      <c r="E87" s="272" t="str">
        <f t="shared" si="2"/>
        <v>Seleccione un tipo </v>
      </c>
      <c r="F87" s="273"/>
      <c r="G87" s="274"/>
      <c r="H87" s="278"/>
      <c r="J87" s="189">
        <f t="shared" si="3"/>
        <v>0</v>
      </c>
      <c r="S87" s="10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0"/>
    </row>
    <row r="88" spans="1:33" ht="39" customHeight="1">
      <c r="A88" s="81">
        <v>70</v>
      </c>
      <c r="B88" s="231"/>
      <c r="C88" s="231"/>
      <c r="D88" s="225"/>
      <c r="E88" s="272" t="str">
        <f t="shared" si="2"/>
        <v>Seleccione un tipo </v>
      </c>
      <c r="F88" s="273"/>
      <c r="G88" s="274"/>
      <c r="H88" s="278"/>
      <c r="J88" s="189">
        <f t="shared" si="3"/>
        <v>0</v>
      </c>
      <c r="S88" s="10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0"/>
    </row>
    <row r="89" spans="1:33" ht="39" customHeight="1">
      <c r="A89" s="81">
        <v>71</v>
      </c>
      <c r="B89" s="231"/>
      <c r="C89" s="231"/>
      <c r="D89" s="225"/>
      <c r="E89" s="272" t="str">
        <f t="shared" si="2"/>
        <v>Seleccione un tipo </v>
      </c>
      <c r="F89" s="273"/>
      <c r="G89" s="274"/>
      <c r="H89" s="278"/>
      <c r="J89" s="189">
        <f t="shared" si="3"/>
        <v>0</v>
      </c>
      <c r="S89" s="10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0"/>
    </row>
    <row r="90" spans="1:33" ht="39" customHeight="1">
      <c r="A90" s="81">
        <v>72</v>
      </c>
      <c r="B90" s="231"/>
      <c r="C90" s="231"/>
      <c r="D90" s="225"/>
      <c r="E90" s="272" t="str">
        <f t="shared" si="2"/>
        <v>Seleccione un tipo </v>
      </c>
      <c r="F90" s="273"/>
      <c r="G90" s="274"/>
      <c r="H90" s="278"/>
      <c r="J90" s="189">
        <f t="shared" si="3"/>
        <v>0</v>
      </c>
      <c r="S90" s="10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0"/>
    </row>
    <row r="91" spans="1:33" ht="39" customHeight="1">
      <c r="A91" s="81">
        <v>73</v>
      </c>
      <c r="B91" s="231"/>
      <c r="C91" s="231"/>
      <c r="D91" s="225"/>
      <c r="E91" s="272" t="str">
        <f t="shared" si="2"/>
        <v>Seleccione un tipo </v>
      </c>
      <c r="F91" s="273"/>
      <c r="G91" s="274"/>
      <c r="H91" s="278"/>
      <c r="J91" s="189">
        <f t="shared" si="3"/>
        <v>0</v>
      </c>
      <c r="S91" s="10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40"/>
    </row>
    <row r="92" spans="1:33" ht="39" customHeight="1">
      <c r="A92" s="81">
        <v>74</v>
      </c>
      <c r="B92" s="231"/>
      <c r="C92" s="231"/>
      <c r="D92" s="225"/>
      <c r="E92" s="272" t="str">
        <f t="shared" si="2"/>
        <v>Seleccione un tipo </v>
      </c>
      <c r="F92" s="273"/>
      <c r="G92" s="274"/>
      <c r="H92" s="278"/>
      <c r="J92" s="189">
        <f t="shared" si="3"/>
        <v>0</v>
      </c>
      <c r="S92" s="101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40"/>
    </row>
    <row r="93" spans="1:33" ht="39" customHeight="1">
      <c r="A93" s="81">
        <v>75</v>
      </c>
      <c r="B93" s="231"/>
      <c r="C93" s="231"/>
      <c r="D93" s="225"/>
      <c r="E93" s="272" t="str">
        <f t="shared" si="2"/>
        <v>Seleccione un tipo </v>
      </c>
      <c r="F93" s="273"/>
      <c r="G93" s="274"/>
      <c r="H93" s="278"/>
      <c r="J93" s="189">
        <f t="shared" si="3"/>
        <v>0</v>
      </c>
      <c r="S93" s="101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0"/>
    </row>
    <row r="94" spans="1:33" ht="39" customHeight="1">
      <c r="A94" s="81">
        <v>76</v>
      </c>
      <c r="B94" s="231"/>
      <c r="C94" s="231"/>
      <c r="D94" s="225"/>
      <c r="E94" s="272" t="str">
        <f t="shared" si="2"/>
        <v>Seleccione un tipo </v>
      </c>
      <c r="F94" s="273"/>
      <c r="G94" s="274"/>
      <c r="H94" s="278"/>
      <c r="J94" s="189">
        <f t="shared" si="3"/>
        <v>0</v>
      </c>
      <c r="S94" s="101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0"/>
    </row>
    <row r="95" spans="1:33" ht="39" customHeight="1">
      <c r="A95" s="81">
        <v>77</v>
      </c>
      <c r="B95" s="231"/>
      <c r="C95" s="231"/>
      <c r="D95" s="225"/>
      <c r="E95" s="272" t="str">
        <f t="shared" si="2"/>
        <v>Seleccione un tipo </v>
      </c>
      <c r="F95" s="273"/>
      <c r="G95" s="274"/>
      <c r="H95" s="278"/>
      <c r="J95" s="189">
        <f t="shared" si="3"/>
        <v>0</v>
      </c>
      <c r="S95" s="101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0"/>
    </row>
    <row r="96" spans="1:33" ht="39" customHeight="1">
      <c r="A96" s="81">
        <v>78</v>
      </c>
      <c r="B96" s="231"/>
      <c r="C96" s="231"/>
      <c r="D96" s="225"/>
      <c r="E96" s="272" t="str">
        <f t="shared" si="2"/>
        <v>Seleccione un tipo </v>
      </c>
      <c r="F96" s="273"/>
      <c r="G96" s="274"/>
      <c r="H96" s="278"/>
      <c r="J96" s="189">
        <f t="shared" si="3"/>
        <v>0</v>
      </c>
      <c r="S96" s="101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0"/>
    </row>
    <row r="97" spans="1:33" ht="39" customHeight="1">
      <c r="A97" s="81">
        <v>79</v>
      </c>
      <c r="B97" s="231"/>
      <c r="C97" s="231"/>
      <c r="D97" s="225"/>
      <c r="E97" s="272" t="str">
        <f t="shared" si="2"/>
        <v>Seleccione un tipo </v>
      </c>
      <c r="F97" s="273"/>
      <c r="G97" s="274"/>
      <c r="H97" s="278"/>
      <c r="J97" s="189">
        <f t="shared" si="3"/>
        <v>0</v>
      </c>
      <c r="S97" s="10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0"/>
    </row>
    <row r="98" spans="1:33" ht="39" customHeight="1">
      <c r="A98" s="81">
        <v>80</v>
      </c>
      <c r="B98" s="231"/>
      <c r="C98" s="231"/>
      <c r="D98" s="225"/>
      <c r="E98" s="272" t="str">
        <f t="shared" si="2"/>
        <v>Seleccione un tipo </v>
      </c>
      <c r="F98" s="273"/>
      <c r="G98" s="274"/>
      <c r="H98" s="278"/>
      <c r="J98" s="189">
        <f t="shared" si="3"/>
        <v>0</v>
      </c>
      <c r="S98" s="101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0"/>
    </row>
    <row r="99" spans="1:33" ht="39" customHeight="1">
      <c r="A99" s="81">
        <v>81</v>
      </c>
      <c r="B99" s="231"/>
      <c r="C99" s="231"/>
      <c r="D99" s="225"/>
      <c r="E99" s="272" t="str">
        <f t="shared" si="2"/>
        <v>Seleccione un tipo </v>
      </c>
      <c r="F99" s="273"/>
      <c r="G99" s="274"/>
      <c r="H99" s="278"/>
      <c r="J99" s="189">
        <f t="shared" si="3"/>
        <v>0</v>
      </c>
      <c r="S99" s="101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0"/>
    </row>
    <row r="100" spans="1:33" ht="39" customHeight="1">
      <c r="A100" s="81">
        <v>82</v>
      </c>
      <c r="B100" s="231"/>
      <c r="C100" s="231"/>
      <c r="D100" s="225"/>
      <c r="E100" s="272" t="str">
        <f t="shared" si="2"/>
        <v>Seleccione un tipo </v>
      </c>
      <c r="F100" s="273"/>
      <c r="G100" s="274"/>
      <c r="H100" s="278"/>
      <c r="J100" s="189">
        <f t="shared" si="3"/>
        <v>0</v>
      </c>
      <c r="S100" s="101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0"/>
    </row>
    <row r="101" spans="1:33" ht="39" customHeight="1">
      <c r="A101" s="81">
        <v>83</v>
      </c>
      <c r="B101" s="231"/>
      <c r="C101" s="231"/>
      <c r="D101" s="225"/>
      <c r="E101" s="272" t="str">
        <f t="shared" si="2"/>
        <v>Seleccione un tipo </v>
      </c>
      <c r="F101" s="273"/>
      <c r="G101" s="274"/>
      <c r="H101" s="278"/>
      <c r="J101" s="189">
        <f t="shared" si="3"/>
        <v>0</v>
      </c>
      <c r="S101" s="10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0"/>
    </row>
    <row r="102" spans="1:33" ht="39" customHeight="1">
      <c r="A102" s="81">
        <v>84</v>
      </c>
      <c r="B102" s="231"/>
      <c r="C102" s="231"/>
      <c r="D102" s="225"/>
      <c r="E102" s="272" t="str">
        <f t="shared" si="2"/>
        <v>Seleccione un tipo </v>
      </c>
      <c r="F102" s="273"/>
      <c r="G102" s="274"/>
      <c r="H102" s="278"/>
      <c r="J102" s="189">
        <f t="shared" si="3"/>
        <v>0</v>
      </c>
      <c r="S102" s="101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0"/>
    </row>
    <row r="103" spans="1:33" ht="39" customHeight="1">
      <c r="A103" s="81">
        <v>85</v>
      </c>
      <c r="B103" s="231"/>
      <c r="C103" s="231"/>
      <c r="D103" s="225"/>
      <c r="E103" s="272" t="str">
        <f t="shared" si="2"/>
        <v>Seleccione un tipo </v>
      </c>
      <c r="F103" s="273"/>
      <c r="G103" s="274"/>
      <c r="H103" s="278"/>
      <c r="J103" s="189">
        <f t="shared" si="3"/>
        <v>0</v>
      </c>
      <c r="S103" s="101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40"/>
    </row>
    <row r="104" spans="1:33" ht="39" customHeight="1">
      <c r="A104" s="81">
        <v>86</v>
      </c>
      <c r="B104" s="231"/>
      <c r="C104" s="231"/>
      <c r="D104" s="225"/>
      <c r="E104" s="272" t="str">
        <f t="shared" si="2"/>
        <v>Seleccione un tipo </v>
      </c>
      <c r="F104" s="273"/>
      <c r="G104" s="274"/>
      <c r="H104" s="278"/>
      <c r="J104" s="189">
        <f t="shared" si="3"/>
        <v>0</v>
      </c>
      <c r="S104" s="101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40"/>
    </row>
    <row r="105" spans="1:33" ht="39" customHeight="1">
      <c r="A105" s="81">
        <v>87</v>
      </c>
      <c r="B105" s="231"/>
      <c r="C105" s="231"/>
      <c r="D105" s="225"/>
      <c r="E105" s="272" t="str">
        <f t="shared" si="2"/>
        <v>Seleccione un tipo </v>
      </c>
      <c r="F105" s="273"/>
      <c r="G105" s="274"/>
      <c r="H105" s="278"/>
      <c r="J105" s="189">
        <f t="shared" si="3"/>
        <v>0</v>
      </c>
      <c r="S105" s="101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40"/>
    </row>
    <row r="106" spans="1:33" ht="39" customHeight="1">
      <c r="A106" s="81">
        <v>88</v>
      </c>
      <c r="B106" s="231"/>
      <c r="C106" s="231"/>
      <c r="D106" s="225"/>
      <c r="E106" s="272" t="str">
        <f t="shared" si="2"/>
        <v>Seleccione un tipo </v>
      </c>
      <c r="F106" s="273"/>
      <c r="G106" s="274"/>
      <c r="H106" s="278"/>
      <c r="J106" s="189">
        <f t="shared" si="3"/>
        <v>0</v>
      </c>
      <c r="S106" s="101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40"/>
    </row>
    <row r="107" spans="1:33" ht="39" customHeight="1">
      <c r="A107" s="81">
        <v>89</v>
      </c>
      <c r="B107" s="231"/>
      <c r="C107" s="231"/>
      <c r="D107" s="225"/>
      <c r="E107" s="272" t="str">
        <f t="shared" si="2"/>
        <v>Seleccione un tipo </v>
      </c>
      <c r="F107" s="273"/>
      <c r="G107" s="274"/>
      <c r="H107" s="278"/>
      <c r="J107" s="189">
        <f t="shared" si="3"/>
        <v>0</v>
      </c>
      <c r="S107" s="101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40"/>
    </row>
    <row r="108" spans="1:33" ht="39" customHeight="1">
      <c r="A108" s="81">
        <v>90</v>
      </c>
      <c r="B108" s="231"/>
      <c r="C108" s="231"/>
      <c r="D108" s="225"/>
      <c r="E108" s="272" t="str">
        <f t="shared" si="2"/>
        <v>Seleccione un tipo </v>
      </c>
      <c r="F108" s="273"/>
      <c r="G108" s="274"/>
      <c r="H108" s="278"/>
      <c r="J108" s="189">
        <f t="shared" si="3"/>
        <v>0</v>
      </c>
      <c r="S108" s="101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40"/>
    </row>
    <row r="109" spans="1:33" ht="39" customHeight="1">
      <c r="A109" s="81">
        <v>91</v>
      </c>
      <c r="B109" s="231"/>
      <c r="C109" s="231"/>
      <c r="D109" s="225"/>
      <c r="E109" s="272" t="str">
        <f t="shared" si="2"/>
        <v>Seleccione un tipo </v>
      </c>
      <c r="F109" s="273"/>
      <c r="G109" s="274"/>
      <c r="H109" s="278"/>
      <c r="J109" s="189">
        <f t="shared" si="3"/>
        <v>0</v>
      </c>
      <c r="S109" s="101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0"/>
    </row>
    <row r="110" spans="1:33" ht="39" customHeight="1">
      <c r="A110" s="81">
        <v>92</v>
      </c>
      <c r="B110" s="231"/>
      <c r="C110" s="231"/>
      <c r="D110" s="225"/>
      <c r="E110" s="272" t="str">
        <f t="shared" si="2"/>
        <v>Seleccione un tipo </v>
      </c>
      <c r="F110" s="273"/>
      <c r="G110" s="274"/>
      <c r="H110" s="278"/>
      <c r="J110" s="189">
        <f t="shared" si="3"/>
        <v>0</v>
      </c>
      <c r="S110" s="101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40"/>
    </row>
    <row r="111" spans="1:33" ht="39" customHeight="1">
      <c r="A111" s="81">
        <v>93</v>
      </c>
      <c r="B111" s="231"/>
      <c r="C111" s="231"/>
      <c r="D111" s="225"/>
      <c r="E111" s="272" t="str">
        <f t="shared" si="2"/>
        <v>Seleccione un tipo </v>
      </c>
      <c r="F111" s="273"/>
      <c r="G111" s="274"/>
      <c r="H111" s="278"/>
      <c r="J111" s="189">
        <f t="shared" si="3"/>
        <v>0</v>
      </c>
      <c r="S111" s="101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40"/>
    </row>
    <row r="112" spans="1:33" ht="39" customHeight="1">
      <c r="A112" s="81">
        <v>94</v>
      </c>
      <c r="B112" s="231"/>
      <c r="C112" s="231"/>
      <c r="D112" s="225"/>
      <c r="E112" s="272" t="str">
        <f t="shared" si="2"/>
        <v>Seleccione un tipo </v>
      </c>
      <c r="F112" s="273"/>
      <c r="G112" s="274"/>
      <c r="H112" s="278"/>
      <c r="J112" s="189">
        <f t="shared" si="3"/>
        <v>0</v>
      </c>
      <c r="S112" s="101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40"/>
    </row>
    <row r="113" spans="1:33" ht="39" customHeight="1">
      <c r="A113" s="81">
        <v>95</v>
      </c>
      <c r="B113" s="231"/>
      <c r="C113" s="231"/>
      <c r="D113" s="225"/>
      <c r="E113" s="272" t="str">
        <f t="shared" si="2"/>
        <v>Seleccione un tipo </v>
      </c>
      <c r="F113" s="273"/>
      <c r="G113" s="274"/>
      <c r="H113" s="278"/>
      <c r="J113" s="189">
        <f t="shared" si="3"/>
        <v>0</v>
      </c>
      <c r="S113" s="101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40"/>
    </row>
    <row r="114" spans="1:33" ht="39" customHeight="1">
      <c r="A114" s="81">
        <v>96</v>
      </c>
      <c r="B114" s="231"/>
      <c r="C114" s="231"/>
      <c r="D114" s="225"/>
      <c r="E114" s="272" t="str">
        <f t="shared" si="2"/>
        <v>Seleccione un tipo </v>
      </c>
      <c r="F114" s="273"/>
      <c r="G114" s="274"/>
      <c r="H114" s="278"/>
      <c r="J114" s="189">
        <f t="shared" si="3"/>
        <v>0</v>
      </c>
      <c r="S114" s="101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40"/>
    </row>
    <row r="115" spans="1:33" ht="39" customHeight="1">
      <c r="A115" s="81">
        <v>97</v>
      </c>
      <c r="B115" s="231"/>
      <c r="C115" s="231"/>
      <c r="D115" s="225"/>
      <c r="E115" s="272" t="str">
        <f t="shared" si="2"/>
        <v>Seleccione un tipo </v>
      </c>
      <c r="F115" s="273"/>
      <c r="G115" s="274"/>
      <c r="H115" s="278"/>
      <c r="J115" s="189">
        <f t="shared" si="3"/>
        <v>0</v>
      </c>
      <c r="S115" s="101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40"/>
    </row>
    <row r="116" spans="1:33" ht="39" customHeight="1">
      <c r="A116" s="81">
        <v>98</v>
      </c>
      <c r="B116" s="231"/>
      <c r="C116" s="231"/>
      <c r="D116" s="225"/>
      <c r="E116" s="272" t="str">
        <f t="shared" si="2"/>
        <v>Seleccione un tipo </v>
      </c>
      <c r="F116" s="273"/>
      <c r="G116" s="274"/>
      <c r="H116" s="278"/>
      <c r="J116" s="189">
        <f t="shared" si="3"/>
        <v>0</v>
      </c>
      <c r="S116" s="101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40"/>
    </row>
    <row r="117" spans="1:33" ht="39" customHeight="1">
      <c r="A117" s="81">
        <v>99</v>
      </c>
      <c r="B117" s="231"/>
      <c r="C117" s="231"/>
      <c r="D117" s="225"/>
      <c r="E117" s="272" t="str">
        <f t="shared" si="2"/>
        <v>Seleccione un tipo </v>
      </c>
      <c r="F117" s="273"/>
      <c r="G117" s="274"/>
      <c r="H117" s="278"/>
      <c r="J117" s="189">
        <f t="shared" si="3"/>
        <v>0</v>
      </c>
      <c r="S117" s="101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40"/>
    </row>
    <row r="118" spans="1:33" ht="39" customHeight="1" thickBot="1">
      <c r="A118" s="72">
        <v>100</v>
      </c>
      <c r="B118" s="468"/>
      <c r="C118" s="468"/>
      <c r="D118" s="226"/>
      <c r="E118" s="279" t="str">
        <f t="shared" si="2"/>
        <v>Seleccione un tipo </v>
      </c>
      <c r="F118" s="233"/>
      <c r="G118" s="280"/>
      <c r="H118" s="281"/>
      <c r="J118" s="189">
        <f t="shared" si="3"/>
        <v>0</v>
      </c>
      <c r="S118" s="10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41"/>
    </row>
    <row r="119" ht="12.75" hidden="1"/>
    <row r="120" ht="12.75" hidden="1"/>
    <row r="121" ht="12.75" hidden="1"/>
    <row r="122" spans="3:10" ht="12.75" hidden="1">
      <c r="C122" t="s">
        <v>307</v>
      </c>
      <c r="D122">
        <f>COUNTIF($D$19:$D$118,1)</f>
        <v>0</v>
      </c>
      <c r="J122">
        <f>SUM(J19:J118)</f>
        <v>0</v>
      </c>
    </row>
    <row r="123" spans="3:4" ht="12.75" hidden="1">
      <c r="C123" t="s">
        <v>308</v>
      </c>
      <c r="D123">
        <f>COUNTIF($D$19:$D$118,2)</f>
        <v>0</v>
      </c>
    </row>
    <row r="124" ht="12.75" hidden="1"/>
    <row r="125" ht="12.75" hidden="1"/>
    <row r="126" ht="12.75" hidden="1"/>
    <row r="127" ht="12.75" hidden="1"/>
    <row r="128" ht="12.75" hidden="1"/>
  </sheetData>
  <sheetProtection password="DFAF" sheet="1" objects="1" scenarios="1" selectLockedCells="1"/>
  <mergeCells count="8">
    <mergeCell ref="A7:G7"/>
    <mergeCell ref="B15:G16"/>
    <mergeCell ref="G17:H17"/>
    <mergeCell ref="B17:B18"/>
    <mergeCell ref="C17:C18"/>
    <mergeCell ref="F17:F18"/>
    <mergeCell ref="D17:E17"/>
    <mergeCell ref="H7:N7"/>
  </mergeCells>
  <conditionalFormatting sqref="D19:E118">
    <cfRule type="cellIs" priority="1" dxfId="0" operator="equal" stopIfTrue="1">
      <formula>"Con evaluación"</formula>
    </cfRule>
    <cfRule type="cellIs" priority="2" dxfId="0" operator="equal" stopIfTrue="1">
      <formula>"Sin evaluación"</formula>
    </cfRule>
  </conditionalFormatting>
  <dataValidations count="7">
    <dataValidation type="whole" operator="greaterThanOrEqual" allowBlank="1" showErrorMessage="1" prompt="&#10;" errorTitle="Error" error="La fecha introducida es incorrecta." sqref="H19:H118">
      <formula1>G19</formula1>
    </dataValidation>
    <dataValidation type="whole" operator="greaterThanOrEqual" allowBlank="1" showInputMessage="1" showErrorMessage="1" sqref="C10:C12">
      <formula1>0</formula1>
    </dataValidation>
    <dataValidation type="whole" allowBlank="1" showInputMessage="1" showErrorMessage="1" errorTitle="Validación de meses" error="La cantidad de meses puede variar entre 0 y 11." sqref="D10:D12">
      <formula1>0</formula1>
      <formula2>11</formula2>
    </dataValidation>
    <dataValidation type="whole" allowBlank="1" showInputMessage="1" showErrorMessage="1" promptTitle="Ingrese Tipo 1 o 2 " prompt="1: En el Nivel para el que forman&#10;2: En el Nivel Superior, en el espacio para el que se postula. &#10;" errorTitle="Tipo de dato inválido" error="Recuerde ingresar: 1 o 2 &#10;       " sqref="D19:D118">
      <formula1>1</formula1>
      <formula2>2</formula2>
    </dataValidation>
    <dataValidation type="whole" operator="greaterThanOrEqual" allowBlank="1" showInputMessage="1" showErrorMessage="1" promptTitle="Cantidad de Años" prompt="Desde 1 en adelante ..." errorTitle="Cantidad de años" error="Valor incorrecto" sqref="F19:F118">
      <formula1>1</formula1>
    </dataValidation>
    <dataValidation operator="greaterThanOrEqual" allowBlank="1" promptTitle="Nota importante:" prompt="Se considerarán cetificaciones a partir de 1990" errorTitle="Fecha inválida" error="Se considerarán las certificaciones a partir de 1990." sqref="G20:G118"/>
    <dataValidation type="date" operator="greaterThan" allowBlank="1" showInputMessage="1" showErrorMessage="1" promptTitle="Nota importante:" prompt="Se considerarán cetificaciones de los últimos 10 años" errorTitle="Fecha inválida" error="Se considerarán las certificaciones a partir de 1997." sqref="G19">
      <formula1>35795</formula1>
    </dataValidation>
  </dataValidations>
  <printOptions/>
  <pageMargins left="0.39" right="0.43" top="1" bottom="1" header="0" footer="0"/>
  <pageSetup horizontalDpi="300" verticalDpi="300" orientation="landscape" pageOrder="overThenDown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>
    <tabColor indexed="44"/>
  </sheetPr>
  <dimension ref="A1:BB113"/>
  <sheetViews>
    <sheetView showGridLines="0" zoomScale="75" zoomScaleNormal="75" workbookViewId="0" topLeftCell="A1">
      <selection activeCell="G13" sqref="G13"/>
    </sheetView>
  </sheetViews>
  <sheetFormatPr defaultColWidth="11.421875" defaultRowHeight="12.75"/>
  <cols>
    <col min="1" max="1" width="4.57421875" style="0" customWidth="1"/>
    <col min="2" max="2" width="48.57421875" style="0" customWidth="1"/>
    <col min="3" max="3" width="40.8515625" style="0" customWidth="1"/>
    <col min="4" max="4" width="4.421875" style="0" customWidth="1"/>
    <col min="5" max="5" width="16.57421875" style="0" customWidth="1"/>
    <col min="6" max="6" width="10.421875" style="0" customWidth="1"/>
    <col min="7" max="7" width="13.00390625" style="0" customWidth="1"/>
    <col min="8" max="8" width="14.00390625" style="0" customWidth="1"/>
    <col min="9" max="9" width="12.8515625" style="0" customWidth="1"/>
    <col min="10" max="10" width="0" style="0" hidden="1" customWidth="1"/>
    <col min="11" max="12" width="11.421875" style="0" hidden="1" customWidth="1"/>
    <col min="13" max="13" width="13.421875" style="0" hidden="1" customWidth="1"/>
    <col min="14" max="14" width="11.421875" style="0" hidden="1" customWidth="1"/>
    <col min="15" max="15" width="14.7109375" style="0" hidden="1" customWidth="1"/>
    <col min="16" max="16" width="12.28125" style="0" hidden="1" customWidth="1"/>
    <col min="17" max="24" width="11.421875" style="0" hidden="1" customWidth="1"/>
    <col min="25" max="25" width="14.421875" style="0" hidden="1" customWidth="1"/>
    <col min="26" max="36" width="11.421875" style="0" hidden="1" customWidth="1"/>
    <col min="37" max="39" width="0" style="0" hidden="1" customWidth="1"/>
    <col min="40" max="54" width="10.7109375" style="0" customWidth="1"/>
  </cols>
  <sheetData>
    <row r="1" spans="1:54" ht="12.75">
      <c r="A1" s="26" t="str">
        <f>'1. DATOS PERSONALES'!A1</f>
        <v>Escuela N° 9-002 Normal Superior "Tomás Godoy Cruz"</v>
      </c>
      <c r="B1" s="27"/>
      <c r="C1" s="284"/>
      <c r="D1" s="27"/>
      <c r="E1" s="27"/>
      <c r="F1" s="27"/>
      <c r="G1" s="27"/>
      <c r="H1" s="27"/>
      <c r="I1" s="252"/>
      <c r="AN1" s="26" t="str">
        <f>A1</f>
        <v>Escuela N° 9-002 Normal Superior "Tomás Godoy Cruz"</v>
      </c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35"/>
    </row>
    <row r="2" spans="1:54" ht="12.75">
      <c r="A2" s="29" t="str">
        <f>'1. DATOS PERSONALES'!A2</f>
        <v>Grilla de Tabulación de Antecedentes de Aspirantes a Hs. Cátedras</v>
      </c>
      <c r="B2" s="10"/>
      <c r="C2" s="285"/>
      <c r="D2" s="10"/>
      <c r="E2" s="10"/>
      <c r="F2" s="10"/>
      <c r="G2" s="10"/>
      <c r="H2" s="10"/>
      <c r="I2" s="30"/>
      <c r="AN2" s="29" t="str">
        <f>A2</f>
        <v>Grilla de Tabulación de Antecedentes de Aspirantes a Hs. Cátedras</v>
      </c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36"/>
    </row>
    <row r="3" spans="1:54" ht="13.5" thickBot="1">
      <c r="A3" s="31" t="str">
        <f>'1. DATOS PERSONALES'!A3</f>
        <v>Reemplazos y Suplencias 2010 para PROFESORADOS Y TECNICATURA - HCD Acta N 42/09</v>
      </c>
      <c r="B3" s="32"/>
      <c r="C3" s="202"/>
      <c r="D3" s="32"/>
      <c r="E3" s="32"/>
      <c r="F3" s="32"/>
      <c r="G3" s="32"/>
      <c r="H3" s="32"/>
      <c r="I3" s="33"/>
      <c r="AN3" s="31" t="str">
        <f>A3</f>
        <v>Reemplazos y Suplencias 2010 para PROFESORADOS Y TECNICATURA - HCD Acta N 42/09</v>
      </c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37"/>
    </row>
    <row r="4" ht="13.5" thickBot="1"/>
    <row r="5" spans="1:54" ht="14.25" customHeight="1" thickBot="1">
      <c r="A5" s="563" t="s">
        <v>53</v>
      </c>
      <c r="B5" s="564"/>
      <c r="C5" s="564"/>
      <c r="D5" s="312"/>
      <c r="E5" s="419"/>
      <c r="F5" s="392"/>
      <c r="G5" s="392"/>
      <c r="H5" s="392"/>
      <c r="I5" s="396"/>
      <c r="AN5" s="395" t="str">
        <f>A5</f>
        <v>DETALLE DEL PERFECCIONAMIENTO</v>
      </c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8"/>
    </row>
    <row r="6" spans="2:40" ht="12.75">
      <c r="B6" s="567" t="s">
        <v>305</v>
      </c>
      <c r="C6" s="567"/>
      <c r="D6" s="16"/>
      <c r="N6" s="174"/>
      <c r="R6" s="188"/>
      <c r="S6" s="188"/>
      <c r="T6" s="188"/>
      <c r="U6" s="188"/>
      <c r="AN6" s="1" t="str">
        <f>B6</f>
        <v>Nota: Últimos 10años</v>
      </c>
    </row>
    <row r="7" spans="2:21" ht="13.5" thickBot="1">
      <c r="B7" s="686"/>
      <c r="C7" s="686"/>
      <c r="D7" s="686"/>
      <c r="E7" s="686"/>
      <c r="F7" s="686"/>
      <c r="G7" s="686"/>
      <c r="H7" s="686"/>
      <c r="I7" s="686"/>
      <c r="J7" s="686"/>
      <c r="R7" s="188"/>
      <c r="S7" s="188"/>
      <c r="T7" s="188"/>
      <c r="U7" s="188"/>
    </row>
    <row r="8" spans="1:54" ht="12.75" customHeight="1">
      <c r="A8" s="670" t="s">
        <v>257</v>
      </c>
      <c r="B8" s="671"/>
      <c r="C8" s="671"/>
      <c r="D8" s="671"/>
      <c r="E8" s="671"/>
      <c r="F8" s="671"/>
      <c r="G8" s="476"/>
      <c r="H8" s="314"/>
      <c r="I8" s="315"/>
      <c r="R8" s="188"/>
      <c r="S8" s="188"/>
      <c r="T8" s="188"/>
      <c r="U8" s="188"/>
      <c r="AN8" s="670" t="str">
        <f>A8</f>
        <v>12- ASISTENCIA A CURSOS, SEMINARIOS Y TALLERES, AFINES AL TRAYECTO PARA LA QUE SE POSTULA Y A LA FORMACIÓN DOCENTE, CON RECONOCIMIENTO DE ORGANISMOS OFICIALES. (Últimos 10 años).</v>
      </c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2"/>
    </row>
    <row r="9" spans="1:54" ht="12" customHeight="1" thickBot="1">
      <c r="A9" s="673"/>
      <c r="B9" s="674"/>
      <c r="C9" s="674"/>
      <c r="D9" s="674"/>
      <c r="E9" s="674"/>
      <c r="F9" s="674"/>
      <c r="G9" s="411"/>
      <c r="H9" s="411"/>
      <c r="I9" s="412"/>
      <c r="R9" s="188"/>
      <c r="S9" s="188"/>
      <c r="T9" s="188"/>
      <c r="U9" s="188"/>
      <c r="AN9" s="673"/>
      <c r="AO9" s="674"/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5"/>
    </row>
    <row r="10" spans="1:16" ht="26.25" customHeight="1" thickBot="1">
      <c r="A10" s="687" t="s">
        <v>304</v>
      </c>
      <c r="B10" s="664"/>
      <c r="C10" s="664"/>
      <c r="D10" s="286"/>
      <c r="E10" s="286"/>
      <c r="F10" s="286"/>
      <c r="G10" s="185"/>
      <c r="H10" s="21"/>
      <c r="I10" s="21"/>
      <c r="J10" s="21"/>
      <c r="P10" s="144" t="s">
        <v>104</v>
      </c>
    </row>
    <row r="11" spans="1:54" ht="18.75" customHeight="1" thickBot="1">
      <c r="A11" s="677" t="s">
        <v>55</v>
      </c>
      <c r="B11" s="660" t="s">
        <v>51</v>
      </c>
      <c r="C11" s="655" t="s">
        <v>52</v>
      </c>
      <c r="D11" s="679" t="s">
        <v>60</v>
      </c>
      <c r="E11" s="679"/>
      <c r="F11" s="682" t="s">
        <v>54</v>
      </c>
      <c r="G11" s="684" t="s">
        <v>178</v>
      </c>
      <c r="H11" s="655" t="s">
        <v>64</v>
      </c>
      <c r="I11" s="656"/>
      <c r="J11" s="21"/>
      <c r="L11" s="668" t="s">
        <v>60</v>
      </c>
      <c r="M11" s="676"/>
      <c r="N11" s="4" t="s">
        <v>179</v>
      </c>
      <c r="P11" s="184" t="s">
        <v>177</v>
      </c>
      <c r="Z11" s="183" t="s">
        <v>167</v>
      </c>
      <c r="AN11" s="444" t="str">
        <f>'2. 3. 4. TÍTULOS y POSTIT.'!N6</f>
        <v>Código del Espacio Curricular al que se Postula </v>
      </c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70"/>
    </row>
    <row r="12" spans="1:54" ht="21" customHeight="1" thickBot="1">
      <c r="A12" s="678"/>
      <c r="B12" s="680"/>
      <c r="C12" s="681"/>
      <c r="D12" s="292" t="s">
        <v>65</v>
      </c>
      <c r="E12" s="292" t="s">
        <v>66</v>
      </c>
      <c r="F12" s="683"/>
      <c r="G12" s="685"/>
      <c r="H12" s="292" t="s">
        <v>56</v>
      </c>
      <c r="I12" s="73" t="s">
        <v>57</v>
      </c>
      <c r="L12" s="72" t="s">
        <v>65</v>
      </c>
      <c r="M12" s="73" t="s">
        <v>66</v>
      </c>
      <c r="N12" s="187" t="s">
        <v>78</v>
      </c>
      <c r="O12" s="187" t="s">
        <v>126</v>
      </c>
      <c r="P12" s="124" t="s">
        <v>168</v>
      </c>
      <c r="Q12" s="124" t="s">
        <v>169</v>
      </c>
      <c r="R12" s="124" t="s">
        <v>170</v>
      </c>
      <c r="S12" s="124" t="s">
        <v>171</v>
      </c>
      <c r="T12" s="124" t="s">
        <v>172</v>
      </c>
      <c r="U12" s="124" t="s">
        <v>173</v>
      </c>
      <c r="V12" s="124" t="s">
        <v>174</v>
      </c>
      <c r="W12" s="124" t="s">
        <v>175</v>
      </c>
      <c r="X12" s="124" t="s">
        <v>176</v>
      </c>
      <c r="Y12" s="208" t="s">
        <v>180</v>
      </c>
      <c r="Z12" s="124" t="s">
        <v>168</v>
      </c>
      <c r="AA12" s="124" t="s">
        <v>169</v>
      </c>
      <c r="AB12" s="124" t="s">
        <v>170</v>
      </c>
      <c r="AC12" s="124" t="s">
        <v>171</v>
      </c>
      <c r="AD12" s="124" t="s">
        <v>172</v>
      </c>
      <c r="AE12" s="124" t="s">
        <v>173</v>
      </c>
      <c r="AF12" s="124" t="s">
        <v>174</v>
      </c>
      <c r="AG12" s="124" t="s">
        <v>175</v>
      </c>
      <c r="AH12" s="124" t="s">
        <v>176</v>
      </c>
      <c r="AN12" s="427">
        <f>'2. 3. 4. TÍTULOS y POSTIT.'!N7</f>
        <v>0</v>
      </c>
      <c r="AO12" s="428">
        <f>'2. 3. 4. TÍTULOS y POSTIT.'!O7</f>
        <v>0</v>
      </c>
      <c r="AP12" s="428">
        <f>'2. 3. 4. TÍTULOS y POSTIT.'!P7</f>
        <v>0</v>
      </c>
      <c r="AQ12" s="428">
        <f>'2. 3. 4. TÍTULOS y POSTIT.'!Q7</f>
        <v>0</v>
      </c>
      <c r="AR12" s="428">
        <f>'2. 3. 4. TÍTULOS y POSTIT.'!R7</f>
        <v>0</v>
      </c>
      <c r="AS12" s="428">
        <f>'2. 3. 4. TÍTULOS y POSTIT.'!S7</f>
        <v>0</v>
      </c>
      <c r="AT12" s="428">
        <f>'2. 3. 4. TÍTULOS y POSTIT.'!T7</f>
        <v>0</v>
      </c>
      <c r="AU12" s="428">
        <f>'2. 3. 4. TÍTULOS y POSTIT.'!U7</f>
        <v>0</v>
      </c>
      <c r="AV12" s="428">
        <f>'2. 3. 4. TÍTULOS y POSTIT.'!V7</f>
        <v>0</v>
      </c>
      <c r="AW12" s="428">
        <f>'2. 3. 4. TÍTULOS y POSTIT.'!W7</f>
        <v>0</v>
      </c>
      <c r="AX12" s="428">
        <f>'2. 3. 4. TÍTULOS y POSTIT.'!X7</f>
        <v>0</v>
      </c>
      <c r="AY12" s="428">
        <f>'2. 3. 4. TÍTULOS y POSTIT.'!Y7</f>
        <v>0</v>
      </c>
      <c r="AZ12" s="428">
        <f>'2. 3. 4. TÍTULOS y POSTIT.'!Z7</f>
        <v>0</v>
      </c>
      <c r="BA12" s="428">
        <f>'2. 3. 4. TÍTULOS y POSTIT.'!AA7</f>
        <v>0</v>
      </c>
      <c r="BB12" s="153">
        <f>'2. 3. 4. TÍTULOS y POSTIT.'!AB7</f>
        <v>0</v>
      </c>
    </row>
    <row r="13" spans="1:54" ht="30" customHeight="1">
      <c r="A13" s="293">
        <v>1</v>
      </c>
      <c r="B13" s="227"/>
      <c r="C13" s="290"/>
      <c r="D13" s="294"/>
      <c r="E13" s="295" t="str">
        <f aca="true" t="shared" si="0" ref="E13:E44">VLOOKUP($D13,$L$13:$M$15,2)</f>
        <v>Seleccione un tipo </v>
      </c>
      <c r="F13" s="227"/>
      <c r="G13" s="227"/>
      <c r="H13" s="234"/>
      <c r="I13" s="291"/>
      <c r="L13" s="5">
        <v>0</v>
      </c>
      <c r="M13" s="5" t="s">
        <v>80</v>
      </c>
      <c r="P13" s="5">
        <f>IF(OR($G13="x",$G13="X"),0,IF($D13=1,IF(AND($F13&gt;=12,$F13&lt;=23),1,0),0))</f>
        <v>0</v>
      </c>
      <c r="Q13" s="5">
        <f>IF(OR($G13="x",$G13="X"),0,IF($D13=1,IF(AND($F13&gt;=24,$F13&lt;=40),1,0),0))</f>
        <v>0</v>
      </c>
      <c r="R13" s="5">
        <f>IF(OR($G13="x",$G13="X"),0,IF($D13=1,IF(AND($F13&gt;=41,$F13&lt;=60),1,0),0))</f>
        <v>0</v>
      </c>
      <c r="S13" s="5">
        <f>IF(OR($G13="x",$G13="X"),0,IF($D13=1,IF(AND($F13&gt;=61,$F13&lt;=80),1,0),0))</f>
        <v>0</v>
      </c>
      <c r="T13" s="5">
        <f>IF(OR($G13="x",$G13="X"),0,IF($D13=1,IF(AND($F13&gt;=81,$F13&lt;=100),1,0),0))</f>
        <v>0</v>
      </c>
      <c r="U13" s="5">
        <f>IF(OR($G13="x",$G13="X"),0,IF($D13=1,IF(AND($F13&gt;=101,$F13&lt;=150),1,0),0))</f>
        <v>0</v>
      </c>
      <c r="V13" s="5">
        <f>IF(OR($G13="x",$G13="X"),0,IF($D13=1,IF(AND($F13&gt;=151,$F13&lt;=200),1,0),0))</f>
        <v>0</v>
      </c>
      <c r="W13" s="5">
        <f>IF(OR($G13="x",$G13="X"),0,IF($D13=1,IF(AND($F13&gt;=201,$F13&lt;=500),1,0),0))</f>
        <v>0</v>
      </c>
      <c r="X13" s="5">
        <f>IF(OR($G13="x",$G13="X"),0,IF($D13=1,IF(AND($F13&gt;=501),1,0),0))</f>
        <v>0</v>
      </c>
      <c r="Y13" s="209">
        <f>IF(OR($G13="x",$G13="X"),1,0)</f>
        <v>0</v>
      </c>
      <c r="Z13" s="5">
        <f>IF(OR($G13="x",$G13="X"),0,IF($D13=2,IF(AND($F13&gt;=12,$F13&lt;=23),1,0),0))</f>
        <v>0</v>
      </c>
      <c r="AA13" s="5">
        <f>IF(OR($G13="x",$G13="X"),0,IF($D13=2,IF(AND($F13&gt;=24,$F13&lt;=40),1,0),0))</f>
        <v>0</v>
      </c>
      <c r="AB13" s="5">
        <f>IF(OR($G13="x",$G13="X"),0,IF($D13=2,IF(AND($F13&gt;=41,$F13&lt;=60),1,0),0))</f>
        <v>0</v>
      </c>
      <c r="AC13" s="5">
        <f>IF(OR($G13="x",$G13="X"),0,IF($D13=2,IF(AND($F13&gt;=61,$F13&lt;=80),1,0),0))</f>
        <v>0</v>
      </c>
      <c r="AD13" s="5">
        <f>IF(OR($G13="x",$G13="X"),0,IF($D13=2,IF(AND($F13&gt;=81,$F13&lt;=100),1,0),0))</f>
        <v>0</v>
      </c>
      <c r="AE13" s="5">
        <f>IF(OR($G13="x",$G13="X"),0,IF($D13=2,IF(AND($F13&gt;=101,$F13&lt;=150),1,0),0))</f>
        <v>0</v>
      </c>
      <c r="AF13" s="5">
        <f>IF(OR($G13="x",$G13="X"),0,IF($D13=2,IF(AND($F13&gt;=151,$F13&lt;=200),1,0),0))</f>
        <v>0</v>
      </c>
      <c r="AG13" s="5">
        <f>IF(OR($G13="x",$G13="X"),0,IF($D13=2,IF(AND($F13&gt;=201,$F13&lt;=500),1,0),0))</f>
        <v>0</v>
      </c>
      <c r="AH13" s="5">
        <f>IF(OR($G13="x",$G13="X"),0,IF($D13=2,IF(AND($F13&gt;=501),1,0),0))</f>
        <v>0</v>
      </c>
      <c r="AN13" s="181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3"/>
    </row>
    <row r="14" spans="1:54" ht="30" customHeight="1">
      <c r="A14" s="81">
        <v>2</v>
      </c>
      <c r="B14" s="230"/>
      <c r="C14" s="230"/>
      <c r="D14" s="296"/>
      <c r="E14" s="297" t="str">
        <f t="shared" si="0"/>
        <v>Seleccione un tipo </v>
      </c>
      <c r="F14" s="225"/>
      <c r="G14" s="225"/>
      <c r="H14" s="287"/>
      <c r="I14" s="288"/>
      <c r="L14" s="5">
        <v>1</v>
      </c>
      <c r="M14" s="5" t="s">
        <v>67</v>
      </c>
      <c r="P14" s="5">
        <f aca="true" t="shared" si="1" ref="P14:P77">IF(OR($G14="x",$G14="X"),0,IF($D14=1,IF(AND($F14&gt;=12,$F14&lt;=23),1,0),0))</f>
        <v>0</v>
      </c>
      <c r="Q14" s="5">
        <f aca="true" t="shared" si="2" ref="Q14:Q77">IF(OR($G14="x",$G14="X"),0,IF($D14=1,IF(AND($F14&gt;=24,$F14&lt;=40),1,0),0))</f>
        <v>0</v>
      </c>
      <c r="R14" s="5">
        <f aca="true" t="shared" si="3" ref="R14:R77">IF(OR($G14="x",$G14="X"),0,IF($D14=1,IF(AND($F14&gt;=41,$F14&lt;=60),1,0),0))</f>
        <v>0</v>
      </c>
      <c r="S14" s="5">
        <f aca="true" t="shared" si="4" ref="S14:S77">IF(OR($G14="x",$G14="X"),0,IF($D14=1,IF(AND($F14&gt;=61,$F14&lt;=80),1,0),0))</f>
        <v>0</v>
      </c>
      <c r="T14" s="5">
        <f aca="true" t="shared" si="5" ref="T14:T77">IF(OR($G14="x",$G14="X"),0,IF($D14=1,IF(AND($F14&gt;=81,$F14&lt;=100),1,0),0))</f>
        <v>0</v>
      </c>
      <c r="U14" s="5">
        <f aca="true" t="shared" si="6" ref="U14:U77">IF(OR($G14="x",$G14="X"),0,IF($D14=1,IF(AND($F14&gt;=101,$F14&lt;=150),1,0),0))</f>
        <v>0</v>
      </c>
      <c r="V14" s="5">
        <f aca="true" t="shared" si="7" ref="V14:V77">IF(OR($G14="x",$G14="X"),0,IF($D14=1,IF(AND($F14&gt;=151,$F14&lt;=200),1,0),0))</f>
        <v>0</v>
      </c>
      <c r="W14" s="5">
        <f aca="true" t="shared" si="8" ref="W14:W77">IF(OR($G14="x",$G14="X"),0,IF($D14=1,IF(AND($F14&gt;=201,$F14&lt;=500),1,0),0))</f>
        <v>0</v>
      </c>
      <c r="X14" s="5">
        <f aca="true" t="shared" si="9" ref="X14:X77">IF(OR($G14="x",$G14="X"),0,IF($D14=1,IF(AND($F14&gt;=501),1,0),0))</f>
        <v>0</v>
      </c>
      <c r="Y14" s="209">
        <f aca="true" t="shared" si="10" ref="Y14:Y77">IF(OR($G14="x",$G14="X"),1,0)</f>
        <v>0</v>
      </c>
      <c r="Z14" s="5">
        <f aca="true" t="shared" si="11" ref="Z14:Z77">IF(OR($G14="x",$G14="X"),0,IF($D14=2,IF(AND($F14&gt;=12,$F14&lt;=23),1,0),0))</f>
        <v>0</v>
      </c>
      <c r="AA14" s="5">
        <f aca="true" t="shared" si="12" ref="AA14:AA77">IF(OR($G14="x",$G14="X"),0,IF($D14=2,IF(AND($F14&gt;=24,$F14&lt;=40),1,0),0))</f>
        <v>0</v>
      </c>
      <c r="AB14" s="5">
        <f aca="true" t="shared" si="13" ref="AB14:AB77">IF(OR($G14="x",$G14="X"),0,IF($D14=2,IF(AND($F14&gt;=41,$F14&lt;=60),1,0),0))</f>
        <v>0</v>
      </c>
      <c r="AC14" s="5">
        <f aca="true" t="shared" si="14" ref="AC14:AC77">IF(OR($G14="x",$G14="X"),0,IF($D14=2,IF(AND($F14&gt;=61,$F14&lt;=80),1,0),0))</f>
        <v>0</v>
      </c>
      <c r="AD14" s="5">
        <f aca="true" t="shared" si="15" ref="AD14:AD77">IF(OR($G14="x",$G14="X"),0,IF($D14=2,IF(AND($F14&gt;=81,$F14&lt;=100),1,0),0))</f>
        <v>0</v>
      </c>
      <c r="AE14" s="5">
        <f aca="true" t="shared" si="16" ref="AE14:AE77">IF(OR($G14="x",$G14="X"),0,IF($D14=2,IF(AND($F14&gt;=101,$F14&lt;=150),1,0),0))</f>
        <v>0</v>
      </c>
      <c r="AF14" s="5">
        <f aca="true" t="shared" si="17" ref="AF14:AF77">IF(OR($G14="x",$G14="X"),0,IF($D14=2,IF(AND($F14&gt;=151,$F14&lt;=200),1,0),0))</f>
        <v>0</v>
      </c>
      <c r="AG14" s="5">
        <f aca="true" t="shared" si="18" ref="AG14:AG77">IF(OR($G14="x",$G14="X"),0,IF($D14=2,IF(AND($F14&gt;=201,$F14&lt;=500),1,0),0))</f>
        <v>0</v>
      </c>
      <c r="AH14" s="5">
        <f aca="true" t="shared" si="19" ref="AH14:AH77">IF(OR($G14="x",$G14="X"),0,IF($D14=2,IF(AND($F14&gt;=501),1,0),0))</f>
        <v>0</v>
      </c>
      <c r="AN14" s="101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40"/>
    </row>
    <row r="15" spans="1:54" ht="30" customHeight="1">
      <c r="A15" s="81">
        <v>3</v>
      </c>
      <c r="B15" s="230"/>
      <c r="C15" s="231"/>
      <c r="D15" s="296"/>
      <c r="E15" s="297" t="str">
        <f t="shared" si="0"/>
        <v>Seleccione un tipo </v>
      </c>
      <c r="F15" s="225"/>
      <c r="G15" s="225"/>
      <c r="H15" s="287"/>
      <c r="I15" s="288"/>
      <c r="L15" s="5">
        <v>2</v>
      </c>
      <c r="M15" s="5" t="s">
        <v>68</v>
      </c>
      <c r="P15" s="5">
        <f t="shared" si="1"/>
        <v>0</v>
      </c>
      <c r="Q15" s="5">
        <f t="shared" si="2"/>
        <v>0</v>
      </c>
      <c r="R15" s="5">
        <f t="shared" si="3"/>
        <v>0</v>
      </c>
      <c r="S15" s="5">
        <f t="shared" si="4"/>
        <v>0</v>
      </c>
      <c r="T15" s="5">
        <f t="shared" si="5"/>
        <v>0</v>
      </c>
      <c r="U15" s="5">
        <f t="shared" si="6"/>
        <v>0</v>
      </c>
      <c r="V15" s="5">
        <f t="shared" si="7"/>
        <v>0</v>
      </c>
      <c r="W15" s="5">
        <f t="shared" si="8"/>
        <v>0</v>
      </c>
      <c r="X15" s="5">
        <f t="shared" si="9"/>
        <v>0</v>
      </c>
      <c r="Y15" s="209">
        <f t="shared" si="10"/>
        <v>0</v>
      </c>
      <c r="Z15" s="5">
        <f t="shared" si="11"/>
        <v>0</v>
      </c>
      <c r="AA15" s="5">
        <f t="shared" si="12"/>
        <v>0</v>
      </c>
      <c r="AB15" s="5">
        <f t="shared" si="13"/>
        <v>0</v>
      </c>
      <c r="AC15" s="5">
        <f t="shared" si="14"/>
        <v>0</v>
      </c>
      <c r="AD15" s="5">
        <f t="shared" si="15"/>
        <v>0</v>
      </c>
      <c r="AE15" s="5">
        <f t="shared" si="16"/>
        <v>0</v>
      </c>
      <c r="AF15" s="5">
        <f t="shared" si="17"/>
        <v>0</v>
      </c>
      <c r="AG15" s="5">
        <f t="shared" si="18"/>
        <v>0</v>
      </c>
      <c r="AH15" s="5">
        <f t="shared" si="19"/>
        <v>0</v>
      </c>
      <c r="AN15" s="101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0"/>
    </row>
    <row r="16" spans="1:54" ht="30" customHeight="1">
      <c r="A16" s="81">
        <v>4</v>
      </c>
      <c r="B16" s="230"/>
      <c r="C16" s="230"/>
      <c r="D16" s="296"/>
      <c r="E16" s="297" t="str">
        <f t="shared" si="0"/>
        <v>Seleccione un tipo </v>
      </c>
      <c r="F16" s="225"/>
      <c r="G16" s="225"/>
      <c r="H16" s="287"/>
      <c r="I16" s="288"/>
      <c r="P16" s="5">
        <f t="shared" si="1"/>
        <v>0</v>
      </c>
      <c r="Q16" s="5">
        <f t="shared" si="2"/>
        <v>0</v>
      </c>
      <c r="R16" s="5">
        <f t="shared" si="3"/>
        <v>0</v>
      </c>
      <c r="S16" s="5">
        <f t="shared" si="4"/>
        <v>0</v>
      </c>
      <c r="T16" s="5">
        <f t="shared" si="5"/>
        <v>0</v>
      </c>
      <c r="U16" s="5">
        <f t="shared" si="6"/>
        <v>0</v>
      </c>
      <c r="V16" s="5">
        <f t="shared" si="7"/>
        <v>0</v>
      </c>
      <c r="W16" s="5">
        <f t="shared" si="8"/>
        <v>0</v>
      </c>
      <c r="X16" s="5">
        <f t="shared" si="9"/>
        <v>0</v>
      </c>
      <c r="Y16" s="209">
        <f t="shared" si="10"/>
        <v>0</v>
      </c>
      <c r="Z16" s="5">
        <f t="shared" si="11"/>
        <v>0</v>
      </c>
      <c r="AA16" s="5">
        <f t="shared" si="12"/>
        <v>0</v>
      </c>
      <c r="AB16" s="5">
        <f t="shared" si="13"/>
        <v>0</v>
      </c>
      <c r="AC16" s="5">
        <f t="shared" si="14"/>
        <v>0</v>
      </c>
      <c r="AD16" s="5">
        <f t="shared" si="15"/>
        <v>0</v>
      </c>
      <c r="AE16" s="5">
        <f t="shared" si="16"/>
        <v>0</v>
      </c>
      <c r="AF16" s="5">
        <f t="shared" si="17"/>
        <v>0</v>
      </c>
      <c r="AG16" s="5">
        <f t="shared" si="18"/>
        <v>0</v>
      </c>
      <c r="AH16" s="5">
        <f t="shared" si="19"/>
        <v>0</v>
      </c>
      <c r="AN16" s="101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40"/>
    </row>
    <row r="17" spans="1:54" ht="30" customHeight="1">
      <c r="A17" s="81">
        <v>5</v>
      </c>
      <c r="B17" s="230"/>
      <c r="C17" s="230"/>
      <c r="D17" s="296"/>
      <c r="E17" s="297" t="str">
        <f t="shared" si="0"/>
        <v>Seleccione un tipo </v>
      </c>
      <c r="F17" s="225"/>
      <c r="G17" s="225"/>
      <c r="H17" s="287"/>
      <c r="I17" s="288"/>
      <c r="P17" s="5">
        <f t="shared" si="1"/>
        <v>0</v>
      </c>
      <c r="Q17" s="5">
        <f t="shared" si="2"/>
        <v>0</v>
      </c>
      <c r="R17" s="5">
        <f t="shared" si="3"/>
        <v>0</v>
      </c>
      <c r="S17" s="5">
        <f t="shared" si="4"/>
        <v>0</v>
      </c>
      <c r="T17" s="5">
        <f t="shared" si="5"/>
        <v>0</v>
      </c>
      <c r="U17" s="5">
        <f t="shared" si="6"/>
        <v>0</v>
      </c>
      <c r="V17" s="5">
        <f t="shared" si="7"/>
        <v>0</v>
      </c>
      <c r="W17" s="5">
        <f t="shared" si="8"/>
        <v>0</v>
      </c>
      <c r="X17" s="5">
        <f t="shared" si="9"/>
        <v>0</v>
      </c>
      <c r="Y17" s="209">
        <f t="shared" si="10"/>
        <v>0</v>
      </c>
      <c r="Z17" s="5">
        <f t="shared" si="11"/>
        <v>0</v>
      </c>
      <c r="AA17" s="5">
        <f t="shared" si="12"/>
        <v>0</v>
      </c>
      <c r="AB17" s="5">
        <f t="shared" si="13"/>
        <v>0</v>
      </c>
      <c r="AC17" s="5">
        <f t="shared" si="14"/>
        <v>0</v>
      </c>
      <c r="AD17" s="5">
        <f t="shared" si="15"/>
        <v>0</v>
      </c>
      <c r="AE17" s="5">
        <f t="shared" si="16"/>
        <v>0</v>
      </c>
      <c r="AF17" s="5">
        <f t="shared" si="17"/>
        <v>0</v>
      </c>
      <c r="AG17" s="5">
        <f t="shared" si="18"/>
        <v>0</v>
      </c>
      <c r="AH17" s="5">
        <f t="shared" si="19"/>
        <v>0</v>
      </c>
      <c r="AN17" s="101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40"/>
    </row>
    <row r="18" spans="1:54" ht="30" customHeight="1">
      <c r="A18" s="81">
        <v>6</v>
      </c>
      <c r="B18" s="230"/>
      <c r="C18" s="230"/>
      <c r="D18" s="225"/>
      <c r="E18" s="5" t="str">
        <f t="shared" si="0"/>
        <v>Seleccione un tipo </v>
      </c>
      <c r="F18" s="225"/>
      <c r="G18" s="225"/>
      <c r="H18" s="287"/>
      <c r="I18" s="288"/>
      <c r="P18" s="5">
        <f t="shared" si="1"/>
        <v>0</v>
      </c>
      <c r="Q18" s="5">
        <f t="shared" si="2"/>
        <v>0</v>
      </c>
      <c r="R18" s="5">
        <f t="shared" si="3"/>
        <v>0</v>
      </c>
      <c r="S18" s="5">
        <f t="shared" si="4"/>
        <v>0</v>
      </c>
      <c r="T18" s="5">
        <f t="shared" si="5"/>
        <v>0</v>
      </c>
      <c r="U18" s="5">
        <f t="shared" si="6"/>
        <v>0</v>
      </c>
      <c r="V18" s="5">
        <f t="shared" si="7"/>
        <v>0</v>
      </c>
      <c r="W18" s="5">
        <f t="shared" si="8"/>
        <v>0</v>
      </c>
      <c r="X18" s="5">
        <f t="shared" si="9"/>
        <v>0</v>
      </c>
      <c r="Y18" s="209">
        <f t="shared" si="10"/>
        <v>0</v>
      </c>
      <c r="Z18" s="5">
        <f t="shared" si="11"/>
        <v>0</v>
      </c>
      <c r="AA18" s="5">
        <f t="shared" si="12"/>
        <v>0</v>
      </c>
      <c r="AB18" s="5">
        <f t="shared" si="13"/>
        <v>0</v>
      </c>
      <c r="AC18" s="5">
        <f t="shared" si="14"/>
        <v>0</v>
      </c>
      <c r="AD18" s="5">
        <f t="shared" si="15"/>
        <v>0</v>
      </c>
      <c r="AE18" s="5">
        <f t="shared" si="16"/>
        <v>0</v>
      </c>
      <c r="AF18" s="5">
        <f t="shared" si="17"/>
        <v>0</v>
      </c>
      <c r="AG18" s="5">
        <f t="shared" si="18"/>
        <v>0</v>
      </c>
      <c r="AH18" s="5">
        <f t="shared" si="19"/>
        <v>0</v>
      </c>
      <c r="AN18" s="101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40"/>
    </row>
    <row r="19" spans="1:54" ht="30" customHeight="1">
      <c r="A19" s="81">
        <v>7</v>
      </c>
      <c r="B19" s="230"/>
      <c r="C19" s="230"/>
      <c r="D19" s="225"/>
      <c r="E19" s="5" t="str">
        <f t="shared" si="0"/>
        <v>Seleccione un tipo </v>
      </c>
      <c r="F19" s="225"/>
      <c r="G19" s="225"/>
      <c r="H19" s="287"/>
      <c r="I19" s="288"/>
      <c r="P19" s="5">
        <f t="shared" si="1"/>
        <v>0</v>
      </c>
      <c r="Q19" s="5">
        <f t="shared" si="2"/>
        <v>0</v>
      </c>
      <c r="R19" s="5">
        <f t="shared" si="3"/>
        <v>0</v>
      </c>
      <c r="S19" s="5">
        <f t="shared" si="4"/>
        <v>0</v>
      </c>
      <c r="T19" s="5">
        <f t="shared" si="5"/>
        <v>0</v>
      </c>
      <c r="U19" s="5">
        <f t="shared" si="6"/>
        <v>0</v>
      </c>
      <c r="V19" s="5">
        <f t="shared" si="7"/>
        <v>0</v>
      </c>
      <c r="W19" s="5">
        <f t="shared" si="8"/>
        <v>0</v>
      </c>
      <c r="X19" s="5">
        <f t="shared" si="9"/>
        <v>0</v>
      </c>
      <c r="Y19" s="209">
        <f t="shared" si="10"/>
        <v>0</v>
      </c>
      <c r="Z19" s="5">
        <f t="shared" si="11"/>
        <v>0</v>
      </c>
      <c r="AA19" s="5">
        <f t="shared" si="12"/>
        <v>0</v>
      </c>
      <c r="AB19" s="5">
        <f t="shared" si="13"/>
        <v>0</v>
      </c>
      <c r="AC19" s="5">
        <f t="shared" si="14"/>
        <v>0</v>
      </c>
      <c r="AD19" s="5">
        <f t="shared" si="15"/>
        <v>0</v>
      </c>
      <c r="AE19" s="5">
        <f t="shared" si="16"/>
        <v>0</v>
      </c>
      <c r="AF19" s="5">
        <f t="shared" si="17"/>
        <v>0</v>
      </c>
      <c r="AG19" s="5">
        <f t="shared" si="18"/>
        <v>0</v>
      </c>
      <c r="AH19" s="5">
        <f t="shared" si="19"/>
        <v>0</v>
      </c>
      <c r="AN19" s="101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40"/>
    </row>
    <row r="20" spans="1:54" ht="30" customHeight="1">
      <c r="A20" s="81">
        <v>8</v>
      </c>
      <c r="B20" s="225"/>
      <c r="C20" s="225"/>
      <c r="D20" s="225"/>
      <c r="E20" s="5" t="str">
        <f t="shared" si="0"/>
        <v>Seleccione un tipo </v>
      </c>
      <c r="F20" s="225"/>
      <c r="G20" s="225"/>
      <c r="H20" s="287"/>
      <c r="I20" s="288"/>
      <c r="P20" s="5">
        <f t="shared" si="1"/>
        <v>0</v>
      </c>
      <c r="Q20" s="5">
        <f t="shared" si="2"/>
        <v>0</v>
      </c>
      <c r="R20" s="5">
        <f t="shared" si="3"/>
        <v>0</v>
      </c>
      <c r="S20" s="5">
        <f t="shared" si="4"/>
        <v>0</v>
      </c>
      <c r="T20" s="5">
        <f t="shared" si="5"/>
        <v>0</v>
      </c>
      <c r="U20" s="5">
        <f t="shared" si="6"/>
        <v>0</v>
      </c>
      <c r="V20" s="5">
        <f t="shared" si="7"/>
        <v>0</v>
      </c>
      <c r="W20" s="5">
        <f t="shared" si="8"/>
        <v>0</v>
      </c>
      <c r="X20" s="5">
        <f t="shared" si="9"/>
        <v>0</v>
      </c>
      <c r="Y20" s="209">
        <f t="shared" si="10"/>
        <v>0</v>
      </c>
      <c r="Z20" s="5">
        <f t="shared" si="11"/>
        <v>0</v>
      </c>
      <c r="AA20" s="5">
        <f t="shared" si="12"/>
        <v>0</v>
      </c>
      <c r="AB20" s="5">
        <f t="shared" si="13"/>
        <v>0</v>
      </c>
      <c r="AC20" s="5">
        <f t="shared" si="14"/>
        <v>0</v>
      </c>
      <c r="AD20" s="5">
        <f t="shared" si="15"/>
        <v>0</v>
      </c>
      <c r="AE20" s="5">
        <f t="shared" si="16"/>
        <v>0</v>
      </c>
      <c r="AF20" s="5">
        <f t="shared" si="17"/>
        <v>0</v>
      </c>
      <c r="AG20" s="5">
        <f t="shared" si="18"/>
        <v>0</v>
      </c>
      <c r="AH20" s="5">
        <f t="shared" si="19"/>
        <v>0</v>
      </c>
      <c r="AN20" s="101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0"/>
    </row>
    <row r="21" spans="1:54" ht="30" customHeight="1">
      <c r="A21" s="81">
        <v>9</v>
      </c>
      <c r="B21" s="225"/>
      <c r="C21" s="225"/>
      <c r="D21" s="225"/>
      <c r="E21" s="5" t="str">
        <f t="shared" si="0"/>
        <v>Seleccione un tipo </v>
      </c>
      <c r="F21" s="225"/>
      <c r="G21" s="225"/>
      <c r="H21" s="287"/>
      <c r="I21" s="288"/>
      <c r="P21" s="5">
        <f t="shared" si="1"/>
        <v>0</v>
      </c>
      <c r="Q21" s="5">
        <f t="shared" si="2"/>
        <v>0</v>
      </c>
      <c r="R21" s="5">
        <f t="shared" si="3"/>
        <v>0</v>
      </c>
      <c r="S21" s="5">
        <f t="shared" si="4"/>
        <v>0</v>
      </c>
      <c r="T21" s="5">
        <f t="shared" si="5"/>
        <v>0</v>
      </c>
      <c r="U21" s="5">
        <f t="shared" si="6"/>
        <v>0</v>
      </c>
      <c r="V21" s="5">
        <f t="shared" si="7"/>
        <v>0</v>
      </c>
      <c r="W21" s="5">
        <f t="shared" si="8"/>
        <v>0</v>
      </c>
      <c r="X21" s="5">
        <f t="shared" si="9"/>
        <v>0</v>
      </c>
      <c r="Y21" s="209">
        <f t="shared" si="10"/>
        <v>0</v>
      </c>
      <c r="Z21" s="5">
        <f t="shared" si="11"/>
        <v>0</v>
      </c>
      <c r="AA21" s="5">
        <f t="shared" si="12"/>
        <v>0</v>
      </c>
      <c r="AB21" s="5">
        <f t="shared" si="13"/>
        <v>0</v>
      </c>
      <c r="AC21" s="5">
        <f t="shared" si="14"/>
        <v>0</v>
      </c>
      <c r="AD21" s="5">
        <f t="shared" si="15"/>
        <v>0</v>
      </c>
      <c r="AE21" s="5">
        <f t="shared" si="16"/>
        <v>0</v>
      </c>
      <c r="AF21" s="5">
        <f t="shared" si="17"/>
        <v>0</v>
      </c>
      <c r="AG21" s="5">
        <f t="shared" si="18"/>
        <v>0</v>
      </c>
      <c r="AH21" s="5">
        <f t="shared" si="19"/>
        <v>0</v>
      </c>
      <c r="AN21" s="101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40"/>
    </row>
    <row r="22" spans="1:54" ht="30" customHeight="1">
      <c r="A22" s="81">
        <v>10</v>
      </c>
      <c r="B22" s="225"/>
      <c r="C22" s="225"/>
      <c r="D22" s="225"/>
      <c r="E22" s="5" t="str">
        <f t="shared" si="0"/>
        <v>Seleccione un tipo </v>
      </c>
      <c r="F22" s="225"/>
      <c r="G22" s="225"/>
      <c r="H22" s="287"/>
      <c r="I22" s="288"/>
      <c r="P22" s="5">
        <f t="shared" si="1"/>
        <v>0</v>
      </c>
      <c r="Q22" s="5">
        <f t="shared" si="2"/>
        <v>0</v>
      </c>
      <c r="R22" s="5">
        <f t="shared" si="3"/>
        <v>0</v>
      </c>
      <c r="S22" s="5">
        <f t="shared" si="4"/>
        <v>0</v>
      </c>
      <c r="T22" s="5">
        <f t="shared" si="5"/>
        <v>0</v>
      </c>
      <c r="U22" s="5">
        <f t="shared" si="6"/>
        <v>0</v>
      </c>
      <c r="V22" s="5">
        <f t="shared" si="7"/>
        <v>0</v>
      </c>
      <c r="W22" s="5">
        <f t="shared" si="8"/>
        <v>0</v>
      </c>
      <c r="X22" s="5">
        <f t="shared" si="9"/>
        <v>0</v>
      </c>
      <c r="Y22" s="209">
        <f t="shared" si="10"/>
        <v>0</v>
      </c>
      <c r="Z22" s="5">
        <f t="shared" si="11"/>
        <v>0</v>
      </c>
      <c r="AA22" s="5">
        <f t="shared" si="12"/>
        <v>0</v>
      </c>
      <c r="AB22" s="5">
        <f t="shared" si="13"/>
        <v>0</v>
      </c>
      <c r="AC22" s="5">
        <f t="shared" si="14"/>
        <v>0</v>
      </c>
      <c r="AD22" s="5">
        <f t="shared" si="15"/>
        <v>0</v>
      </c>
      <c r="AE22" s="5">
        <f t="shared" si="16"/>
        <v>0</v>
      </c>
      <c r="AF22" s="5">
        <f t="shared" si="17"/>
        <v>0</v>
      </c>
      <c r="AG22" s="5">
        <f t="shared" si="18"/>
        <v>0</v>
      </c>
      <c r="AH22" s="5">
        <f t="shared" si="19"/>
        <v>0</v>
      </c>
      <c r="AN22" s="101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0"/>
    </row>
    <row r="23" spans="1:54" ht="30" customHeight="1">
      <c r="A23" s="81">
        <v>11</v>
      </c>
      <c r="B23" s="225"/>
      <c r="C23" s="225"/>
      <c r="D23" s="225"/>
      <c r="E23" s="5" t="str">
        <f t="shared" si="0"/>
        <v>Seleccione un tipo </v>
      </c>
      <c r="F23" s="225"/>
      <c r="G23" s="225"/>
      <c r="H23" s="287"/>
      <c r="I23" s="288"/>
      <c r="P23" s="5">
        <f t="shared" si="1"/>
        <v>0</v>
      </c>
      <c r="Q23" s="5">
        <f t="shared" si="2"/>
        <v>0</v>
      </c>
      <c r="R23" s="5">
        <f t="shared" si="3"/>
        <v>0</v>
      </c>
      <c r="S23" s="5">
        <f t="shared" si="4"/>
        <v>0</v>
      </c>
      <c r="T23" s="5">
        <f t="shared" si="5"/>
        <v>0</v>
      </c>
      <c r="U23" s="5">
        <f t="shared" si="6"/>
        <v>0</v>
      </c>
      <c r="V23" s="5">
        <f t="shared" si="7"/>
        <v>0</v>
      </c>
      <c r="W23" s="5">
        <f t="shared" si="8"/>
        <v>0</v>
      </c>
      <c r="X23" s="5">
        <f t="shared" si="9"/>
        <v>0</v>
      </c>
      <c r="Y23" s="209">
        <f t="shared" si="10"/>
        <v>0</v>
      </c>
      <c r="Z23" s="5">
        <f t="shared" si="11"/>
        <v>0</v>
      </c>
      <c r="AA23" s="5">
        <f t="shared" si="12"/>
        <v>0</v>
      </c>
      <c r="AB23" s="5">
        <f t="shared" si="13"/>
        <v>0</v>
      </c>
      <c r="AC23" s="5">
        <f t="shared" si="14"/>
        <v>0</v>
      </c>
      <c r="AD23" s="5">
        <f t="shared" si="15"/>
        <v>0</v>
      </c>
      <c r="AE23" s="5">
        <f t="shared" si="16"/>
        <v>0</v>
      </c>
      <c r="AF23" s="5">
        <f t="shared" si="17"/>
        <v>0</v>
      </c>
      <c r="AG23" s="5">
        <f t="shared" si="18"/>
        <v>0</v>
      </c>
      <c r="AH23" s="5">
        <f t="shared" si="19"/>
        <v>0</v>
      </c>
      <c r="AN23" s="101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0"/>
    </row>
    <row r="24" spans="1:54" ht="30" customHeight="1">
      <c r="A24" s="81">
        <v>12</v>
      </c>
      <c r="B24" s="225"/>
      <c r="C24" s="225"/>
      <c r="D24" s="225"/>
      <c r="E24" s="5" t="str">
        <f t="shared" si="0"/>
        <v>Seleccione un tipo </v>
      </c>
      <c r="F24" s="225"/>
      <c r="G24" s="225"/>
      <c r="H24" s="287"/>
      <c r="I24" s="288"/>
      <c r="P24" s="5">
        <f t="shared" si="1"/>
        <v>0</v>
      </c>
      <c r="Q24" s="5">
        <f t="shared" si="2"/>
        <v>0</v>
      </c>
      <c r="R24" s="5">
        <f t="shared" si="3"/>
        <v>0</v>
      </c>
      <c r="S24" s="5">
        <f t="shared" si="4"/>
        <v>0</v>
      </c>
      <c r="T24" s="5">
        <f t="shared" si="5"/>
        <v>0</v>
      </c>
      <c r="U24" s="5">
        <f t="shared" si="6"/>
        <v>0</v>
      </c>
      <c r="V24" s="5">
        <f t="shared" si="7"/>
        <v>0</v>
      </c>
      <c r="W24" s="5">
        <f t="shared" si="8"/>
        <v>0</v>
      </c>
      <c r="X24" s="5">
        <f t="shared" si="9"/>
        <v>0</v>
      </c>
      <c r="Y24" s="209">
        <f t="shared" si="10"/>
        <v>0</v>
      </c>
      <c r="Z24" s="5">
        <f t="shared" si="11"/>
        <v>0</v>
      </c>
      <c r="AA24" s="5">
        <f t="shared" si="12"/>
        <v>0</v>
      </c>
      <c r="AB24" s="5">
        <f t="shared" si="13"/>
        <v>0</v>
      </c>
      <c r="AC24" s="5">
        <f t="shared" si="14"/>
        <v>0</v>
      </c>
      <c r="AD24" s="5">
        <f t="shared" si="15"/>
        <v>0</v>
      </c>
      <c r="AE24" s="5">
        <f t="shared" si="16"/>
        <v>0</v>
      </c>
      <c r="AF24" s="5">
        <f t="shared" si="17"/>
        <v>0</v>
      </c>
      <c r="AG24" s="5">
        <f t="shared" si="18"/>
        <v>0</v>
      </c>
      <c r="AH24" s="5">
        <f t="shared" si="19"/>
        <v>0</v>
      </c>
      <c r="AN24" s="101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40"/>
    </row>
    <row r="25" spans="1:54" ht="30" customHeight="1">
      <c r="A25" s="81">
        <v>13</v>
      </c>
      <c r="B25" s="225"/>
      <c r="C25" s="225"/>
      <c r="D25" s="225"/>
      <c r="E25" s="5" t="str">
        <f t="shared" si="0"/>
        <v>Seleccione un tipo </v>
      </c>
      <c r="F25" s="225"/>
      <c r="G25" s="225"/>
      <c r="H25" s="287"/>
      <c r="I25" s="288"/>
      <c r="P25" s="5">
        <f t="shared" si="1"/>
        <v>0</v>
      </c>
      <c r="Q25" s="5">
        <f t="shared" si="2"/>
        <v>0</v>
      </c>
      <c r="R25" s="5">
        <f t="shared" si="3"/>
        <v>0</v>
      </c>
      <c r="S25" s="5">
        <f t="shared" si="4"/>
        <v>0</v>
      </c>
      <c r="T25" s="5">
        <f t="shared" si="5"/>
        <v>0</v>
      </c>
      <c r="U25" s="5">
        <f t="shared" si="6"/>
        <v>0</v>
      </c>
      <c r="V25" s="5">
        <f t="shared" si="7"/>
        <v>0</v>
      </c>
      <c r="W25" s="5">
        <f t="shared" si="8"/>
        <v>0</v>
      </c>
      <c r="X25" s="5">
        <f t="shared" si="9"/>
        <v>0</v>
      </c>
      <c r="Y25" s="209">
        <f t="shared" si="10"/>
        <v>0</v>
      </c>
      <c r="Z25" s="5">
        <f t="shared" si="11"/>
        <v>0</v>
      </c>
      <c r="AA25" s="5">
        <f t="shared" si="12"/>
        <v>0</v>
      </c>
      <c r="AB25" s="5">
        <f t="shared" si="13"/>
        <v>0</v>
      </c>
      <c r="AC25" s="5">
        <f t="shared" si="14"/>
        <v>0</v>
      </c>
      <c r="AD25" s="5">
        <f t="shared" si="15"/>
        <v>0</v>
      </c>
      <c r="AE25" s="5">
        <f t="shared" si="16"/>
        <v>0</v>
      </c>
      <c r="AF25" s="5">
        <f t="shared" si="17"/>
        <v>0</v>
      </c>
      <c r="AG25" s="5">
        <f t="shared" si="18"/>
        <v>0</v>
      </c>
      <c r="AH25" s="5">
        <f t="shared" si="19"/>
        <v>0</v>
      </c>
      <c r="AN25" s="101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40"/>
    </row>
    <row r="26" spans="1:54" ht="30" customHeight="1">
      <c r="A26" s="81">
        <v>14</v>
      </c>
      <c r="B26" s="225"/>
      <c r="C26" s="225"/>
      <c r="D26" s="225"/>
      <c r="E26" s="5" t="str">
        <f t="shared" si="0"/>
        <v>Seleccione un tipo </v>
      </c>
      <c r="F26" s="225"/>
      <c r="G26" s="225"/>
      <c r="H26" s="287"/>
      <c r="I26" s="288"/>
      <c r="P26" s="5">
        <f t="shared" si="1"/>
        <v>0</v>
      </c>
      <c r="Q26" s="5">
        <f t="shared" si="2"/>
        <v>0</v>
      </c>
      <c r="R26" s="5">
        <f t="shared" si="3"/>
        <v>0</v>
      </c>
      <c r="S26" s="5">
        <f t="shared" si="4"/>
        <v>0</v>
      </c>
      <c r="T26" s="5">
        <f t="shared" si="5"/>
        <v>0</v>
      </c>
      <c r="U26" s="5">
        <f t="shared" si="6"/>
        <v>0</v>
      </c>
      <c r="V26" s="5">
        <f t="shared" si="7"/>
        <v>0</v>
      </c>
      <c r="W26" s="5">
        <f t="shared" si="8"/>
        <v>0</v>
      </c>
      <c r="X26" s="5">
        <f t="shared" si="9"/>
        <v>0</v>
      </c>
      <c r="Y26" s="209">
        <f t="shared" si="10"/>
        <v>0</v>
      </c>
      <c r="Z26" s="5">
        <f t="shared" si="11"/>
        <v>0</v>
      </c>
      <c r="AA26" s="5">
        <f t="shared" si="12"/>
        <v>0</v>
      </c>
      <c r="AB26" s="5">
        <f t="shared" si="13"/>
        <v>0</v>
      </c>
      <c r="AC26" s="5">
        <f t="shared" si="14"/>
        <v>0</v>
      </c>
      <c r="AD26" s="5">
        <f t="shared" si="15"/>
        <v>0</v>
      </c>
      <c r="AE26" s="5">
        <f t="shared" si="16"/>
        <v>0</v>
      </c>
      <c r="AF26" s="5">
        <f t="shared" si="17"/>
        <v>0</v>
      </c>
      <c r="AG26" s="5">
        <f t="shared" si="18"/>
        <v>0</v>
      </c>
      <c r="AH26" s="5">
        <f t="shared" si="19"/>
        <v>0</v>
      </c>
      <c r="AN26" s="101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40"/>
    </row>
    <row r="27" spans="1:54" ht="30" customHeight="1">
      <c r="A27" s="81">
        <v>15</v>
      </c>
      <c r="B27" s="225"/>
      <c r="C27" s="225"/>
      <c r="D27" s="225"/>
      <c r="E27" s="5" t="str">
        <f t="shared" si="0"/>
        <v>Seleccione un tipo </v>
      </c>
      <c r="F27" s="225"/>
      <c r="G27" s="225"/>
      <c r="H27" s="287"/>
      <c r="I27" s="288"/>
      <c r="P27" s="5">
        <f t="shared" si="1"/>
        <v>0</v>
      </c>
      <c r="Q27" s="5">
        <f t="shared" si="2"/>
        <v>0</v>
      </c>
      <c r="R27" s="5">
        <f t="shared" si="3"/>
        <v>0</v>
      </c>
      <c r="S27" s="5">
        <f t="shared" si="4"/>
        <v>0</v>
      </c>
      <c r="T27" s="5">
        <f t="shared" si="5"/>
        <v>0</v>
      </c>
      <c r="U27" s="5">
        <f t="shared" si="6"/>
        <v>0</v>
      </c>
      <c r="V27" s="5">
        <f t="shared" si="7"/>
        <v>0</v>
      </c>
      <c r="W27" s="5">
        <f t="shared" si="8"/>
        <v>0</v>
      </c>
      <c r="X27" s="5">
        <f t="shared" si="9"/>
        <v>0</v>
      </c>
      <c r="Y27" s="209">
        <f t="shared" si="10"/>
        <v>0</v>
      </c>
      <c r="Z27" s="5">
        <f t="shared" si="11"/>
        <v>0</v>
      </c>
      <c r="AA27" s="5">
        <f t="shared" si="12"/>
        <v>0</v>
      </c>
      <c r="AB27" s="5">
        <f t="shared" si="13"/>
        <v>0</v>
      </c>
      <c r="AC27" s="5">
        <f t="shared" si="14"/>
        <v>0</v>
      </c>
      <c r="AD27" s="5">
        <f t="shared" si="15"/>
        <v>0</v>
      </c>
      <c r="AE27" s="5">
        <f t="shared" si="16"/>
        <v>0</v>
      </c>
      <c r="AF27" s="5">
        <f t="shared" si="17"/>
        <v>0</v>
      </c>
      <c r="AG27" s="5">
        <f t="shared" si="18"/>
        <v>0</v>
      </c>
      <c r="AH27" s="5">
        <f t="shared" si="19"/>
        <v>0</v>
      </c>
      <c r="AN27" s="101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40"/>
    </row>
    <row r="28" spans="1:54" ht="30" customHeight="1">
      <c r="A28" s="81">
        <v>16</v>
      </c>
      <c r="B28" s="225"/>
      <c r="C28" s="225"/>
      <c r="D28" s="225"/>
      <c r="E28" s="5" t="str">
        <f t="shared" si="0"/>
        <v>Seleccione un tipo </v>
      </c>
      <c r="F28" s="225"/>
      <c r="G28" s="225"/>
      <c r="H28" s="287"/>
      <c r="I28" s="288"/>
      <c r="P28" s="5">
        <f t="shared" si="1"/>
        <v>0</v>
      </c>
      <c r="Q28" s="5">
        <f t="shared" si="2"/>
        <v>0</v>
      </c>
      <c r="R28" s="5">
        <f t="shared" si="3"/>
        <v>0</v>
      </c>
      <c r="S28" s="5">
        <f t="shared" si="4"/>
        <v>0</v>
      </c>
      <c r="T28" s="5">
        <f t="shared" si="5"/>
        <v>0</v>
      </c>
      <c r="U28" s="5">
        <f t="shared" si="6"/>
        <v>0</v>
      </c>
      <c r="V28" s="5">
        <f t="shared" si="7"/>
        <v>0</v>
      </c>
      <c r="W28" s="5">
        <f t="shared" si="8"/>
        <v>0</v>
      </c>
      <c r="X28" s="5">
        <f t="shared" si="9"/>
        <v>0</v>
      </c>
      <c r="Y28" s="209">
        <f t="shared" si="10"/>
        <v>0</v>
      </c>
      <c r="Z28" s="5">
        <f t="shared" si="11"/>
        <v>0</v>
      </c>
      <c r="AA28" s="5">
        <f t="shared" si="12"/>
        <v>0</v>
      </c>
      <c r="AB28" s="5">
        <f t="shared" si="13"/>
        <v>0</v>
      </c>
      <c r="AC28" s="5">
        <f t="shared" si="14"/>
        <v>0</v>
      </c>
      <c r="AD28" s="5">
        <f t="shared" si="15"/>
        <v>0</v>
      </c>
      <c r="AE28" s="5">
        <f t="shared" si="16"/>
        <v>0</v>
      </c>
      <c r="AF28" s="5">
        <f t="shared" si="17"/>
        <v>0</v>
      </c>
      <c r="AG28" s="5">
        <f t="shared" si="18"/>
        <v>0</v>
      </c>
      <c r="AH28" s="5">
        <f t="shared" si="19"/>
        <v>0</v>
      </c>
      <c r="AN28" s="101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40"/>
    </row>
    <row r="29" spans="1:54" ht="30" customHeight="1">
      <c r="A29" s="81">
        <v>17</v>
      </c>
      <c r="B29" s="225"/>
      <c r="C29" s="225"/>
      <c r="D29" s="225"/>
      <c r="E29" s="5" t="str">
        <f t="shared" si="0"/>
        <v>Seleccione un tipo </v>
      </c>
      <c r="F29" s="225"/>
      <c r="G29" s="225"/>
      <c r="H29" s="287"/>
      <c r="I29" s="288"/>
      <c r="P29" s="5">
        <f t="shared" si="1"/>
        <v>0</v>
      </c>
      <c r="Q29" s="5">
        <f t="shared" si="2"/>
        <v>0</v>
      </c>
      <c r="R29" s="5">
        <f t="shared" si="3"/>
        <v>0</v>
      </c>
      <c r="S29" s="5">
        <f t="shared" si="4"/>
        <v>0</v>
      </c>
      <c r="T29" s="5">
        <f t="shared" si="5"/>
        <v>0</v>
      </c>
      <c r="U29" s="5">
        <f t="shared" si="6"/>
        <v>0</v>
      </c>
      <c r="V29" s="5">
        <f t="shared" si="7"/>
        <v>0</v>
      </c>
      <c r="W29" s="5">
        <f t="shared" si="8"/>
        <v>0</v>
      </c>
      <c r="X29" s="5">
        <f t="shared" si="9"/>
        <v>0</v>
      </c>
      <c r="Y29" s="209">
        <f t="shared" si="10"/>
        <v>0</v>
      </c>
      <c r="Z29" s="5">
        <f t="shared" si="11"/>
        <v>0</v>
      </c>
      <c r="AA29" s="5">
        <f t="shared" si="12"/>
        <v>0</v>
      </c>
      <c r="AB29" s="5">
        <f t="shared" si="13"/>
        <v>0</v>
      </c>
      <c r="AC29" s="5">
        <f t="shared" si="14"/>
        <v>0</v>
      </c>
      <c r="AD29" s="5">
        <f t="shared" si="15"/>
        <v>0</v>
      </c>
      <c r="AE29" s="5">
        <f t="shared" si="16"/>
        <v>0</v>
      </c>
      <c r="AF29" s="5">
        <f t="shared" si="17"/>
        <v>0</v>
      </c>
      <c r="AG29" s="5">
        <f t="shared" si="18"/>
        <v>0</v>
      </c>
      <c r="AH29" s="5">
        <f t="shared" si="19"/>
        <v>0</v>
      </c>
      <c r="AN29" s="101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40"/>
    </row>
    <row r="30" spans="1:54" ht="30" customHeight="1">
      <c r="A30" s="81">
        <v>18</v>
      </c>
      <c r="B30" s="225"/>
      <c r="C30" s="225"/>
      <c r="D30" s="225"/>
      <c r="E30" s="5" t="str">
        <f t="shared" si="0"/>
        <v>Seleccione un tipo </v>
      </c>
      <c r="F30" s="225"/>
      <c r="G30" s="225"/>
      <c r="H30" s="287"/>
      <c r="I30" s="288"/>
      <c r="P30" s="5">
        <f t="shared" si="1"/>
        <v>0</v>
      </c>
      <c r="Q30" s="5">
        <f t="shared" si="2"/>
        <v>0</v>
      </c>
      <c r="R30" s="5">
        <f t="shared" si="3"/>
        <v>0</v>
      </c>
      <c r="S30" s="5">
        <f t="shared" si="4"/>
        <v>0</v>
      </c>
      <c r="T30" s="5">
        <f t="shared" si="5"/>
        <v>0</v>
      </c>
      <c r="U30" s="5">
        <f t="shared" si="6"/>
        <v>0</v>
      </c>
      <c r="V30" s="5">
        <f t="shared" si="7"/>
        <v>0</v>
      </c>
      <c r="W30" s="5">
        <f t="shared" si="8"/>
        <v>0</v>
      </c>
      <c r="X30" s="5">
        <f t="shared" si="9"/>
        <v>0</v>
      </c>
      <c r="Y30" s="209">
        <f t="shared" si="10"/>
        <v>0</v>
      </c>
      <c r="Z30" s="5">
        <f t="shared" si="11"/>
        <v>0</v>
      </c>
      <c r="AA30" s="5">
        <f t="shared" si="12"/>
        <v>0</v>
      </c>
      <c r="AB30" s="5">
        <f t="shared" si="13"/>
        <v>0</v>
      </c>
      <c r="AC30" s="5">
        <f t="shared" si="14"/>
        <v>0</v>
      </c>
      <c r="AD30" s="5">
        <f t="shared" si="15"/>
        <v>0</v>
      </c>
      <c r="AE30" s="5">
        <f t="shared" si="16"/>
        <v>0</v>
      </c>
      <c r="AF30" s="5">
        <f t="shared" si="17"/>
        <v>0</v>
      </c>
      <c r="AG30" s="5">
        <f t="shared" si="18"/>
        <v>0</v>
      </c>
      <c r="AH30" s="5">
        <f t="shared" si="19"/>
        <v>0</v>
      </c>
      <c r="AN30" s="101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40"/>
    </row>
    <row r="31" spans="1:54" ht="30" customHeight="1">
      <c r="A31" s="81">
        <v>19</v>
      </c>
      <c r="B31" s="225"/>
      <c r="C31" s="225"/>
      <c r="D31" s="225"/>
      <c r="E31" s="5" t="str">
        <f t="shared" si="0"/>
        <v>Seleccione un tipo </v>
      </c>
      <c r="F31" s="225"/>
      <c r="G31" s="225"/>
      <c r="H31" s="287"/>
      <c r="I31" s="288"/>
      <c r="P31" s="5">
        <f t="shared" si="1"/>
        <v>0</v>
      </c>
      <c r="Q31" s="5">
        <f t="shared" si="2"/>
        <v>0</v>
      </c>
      <c r="R31" s="5">
        <f t="shared" si="3"/>
        <v>0</v>
      </c>
      <c r="S31" s="5">
        <f t="shared" si="4"/>
        <v>0</v>
      </c>
      <c r="T31" s="5">
        <f t="shared" si="5"/>
        <v>0</v>
      </c>
      <c r="U31" s="5">
        <f t="shared" si="6"/>
        <v>0</v>
      </c>
      <c r="V31" s="5">
        <f t="shared" si="7"/>
        <v>0</v>
      </c>
      <c r="W31" s="5">
        <f t="shared" si="8"/>
        <v>0</v>
      </c>
      <c r="X31" s="5">
        <f t="shared" si="9"/>
        <v>0</v>
      </c>
      <c r="Y31" s="209">
        <f t="shared" si="10"/>
        <v>0</v>
      </c>
      <c r="Z31" s="5">
        <f t="shared" si="11"/>
        <v>0</v>
      </c>
      <c r="AA31" s="5">
        <f t="shared" si="12"/>
        <v>0</v>
      </c>
      <c r="AB31" s="5">
        <f t="shared" si="13"/>
        <v>0</v>
      </c>
      <c r="AC31" s="5">
        <f t="shared" si="14"/>
        <v>0</v>
      </c>
      <c r="AD31" s="5">
        <f t="shared" si="15"/>
        <v>0</v>
      </c>
      <c r="AE31" s="5">
        <f t="shared" si="16"/>
        <v>0</v>
      </c>
      <c r="AF31" s="5">
        <f t="shared" si="17"/>
        <v>0</v>
      </c>
      <c r="AG31" s="5">
        <f t="shared" si="18"/>
        <v>0</v>
      </c>
      <c r="AH31" s="5">
        <f t="shared" si="19"/>
        <v>0</v>
      </c>
      <c r="AN31" s="101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40"/>
    </row>
    <row r="32" spans="1:54" ht="30" customHeight="1">
      <c r="A32" s="81">
        <v>20</v>
      </c>
      <c r="B32" s="225"/>
      <c r="C32" s="225"/>
      <c r="D32" s="225"/>
      <c r="E32" s="5" t="str">
        <f t="shared" si="0"/>
        <v>Seleccione un tipo </v>
      </c>
      <c r="F32" s="225"/>
      <c r="G32" s="225"/>
      <c r="H32" s="287"/>
      <c r="I32" s="288"/>
      <c r="P32" s="5">
        <f t="shared" si="1"/>
        <v>0</v>
      </c>
      <c r="Q32" s="5">
        <f t="shared" si="2"/>
        <v>0</v>
      </c>
      <c r="R32" s="5">
        <f t="shared" si="3"/>
        <v>0</v>
      </c>
      <c r="S32" s="5">
        <f t="shared" si="4"/>
        <v>0</v>
      </c>
      <c r="T32" s="5">
        <f t="shared" si="5"/>
        <v>0</v>
      </c>
      <c r="U32" s="5">
        <f t="shared" si="6"/>
        <v>0</v>
      </c>
      <c r="V32" s="5">
        <f t="shared" si="7"/>
        <v>0</v>
      </c>
      <c r="W32" s="5">
        <f t="shared" si="8"/>
        <v>0</v>
      </c>
      <c r="X32" s="5">
        <f t="shared" si="9"/>
        <v>0</v>
      </c>
      <c r="Y32" s="209">
        <f t="shared" si="10"/>
        <v>0</v>
      </c>
      <c r="Z32" s="5">
        <f t="shared" si="11"/>
        <v>0</v>
      </c>
      <c r="AA32" s="5">
        <f t="shared" si="12"/>
        <v>0</v>
      </c>
      <c r="AB32" s="5">
        <f t="shared" si="13"/>
        <v>0</v>
      </c>
      <c r="AC32" s="5">
        <f t="shared" si="14"/>
        <v>0</v>
      </c>
      <c r="AD32" s="5">
        <f t="shared" si="15"/>
        <v>0</v>
      </c>
      <c r="AE32" s="5">
        <f t="shared" si="16"/>
        <v>0</v>
      </c>
      <c r="AF32" s="5">
        <f t="shared" si="17"/>
        <v>0</v>
      </c>
      <c r="AG32" s="5">
        <f t="shared" si="18"/>
        <v>0</v>
      </c>
      <c r="AH32" s="5">
        <f t="shared" si="19"/>
        <v>0</v>
      </c>
      <c r="AN32" s="101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40"/>
    </row>
    <row r="33" spans="1:54" ht="30" customHeight="1">
      <c r="A33" s="81">
        <v>21</v>
      </c>
      <c r="B33" s="225"/>
      <c r="C33" s="225"/>
      <c r="D33" s="225"/>
      <c r="E33" s="5" t="str">
        <f t="shared" si="0"/>
        <v>Seleccione un tipo </v>
      </c>
      <c r="F33" s="225"/>
      <c r="G33" s="225"/>
      <c r="H33" s="287"/>
      <c r="I33" s="288"/>
      <c r="P33" s="5">
        <f t="shared" si="1"/>
        <v>0</v>
      </c>
      <c r="Q33" s="5">
        <f t="shared" si="2"/>
        <v>0</v>
      </c>
      <c r="R33" s="5">
        <f t="shared" si="3"/>
        <v>0</v>
      </c>
      <c r="S33" s="5">
        <f t="shared" si="4"/>
        <v>0</v>
      </c>
      <c r="T33" s="5">
        <f t="shared" si="5"/>
        <v>0</v>
      </c>
      <c r="U33" s="5">
        <f t="shared" si="6"/>
        <v>0</v>
      </c>
      <c r="V33" s="5">
        <f t="shared" si="7"/>
        <v>0</v>
      </c>
      <c r="W33" s="5">
        <f t="shared" si="8"/>
        <v>0</v>
      </c>
      <c r="X33" s="5">
        <f t="shared" si="9"/>
        <v>0</v>
      </c>
      <c r="Y33" s="209">
        <f t="shared" si="10"/>
        <v>0</v>
      </c>
      <c r="Z33" s="5">
        <f t="shared" si="11"/>
        <v>0</v>
      </c>
      <c r="AA33" s="5">
        <f t="shared" si="12"/>
        <v>0</v>
      </c>
      <c r="AB33" s="5">
        <f t="shared" si="13"/>
        <v>0</v>
      </c>
      <c r="AC33" s="5">
        <f t="shared" si="14"/>
        <v>0</v>
      </c>
      <c r="AD33" s="5">
        <f t="shared" si="15"/>
        <v>0</v>
      </c>
      <c r="AE33" s="5">
        <f t="shared" si="16"/>
        <v>0</v>
      </c>
      <c r="AF33" s="5">
        <f t="shared" si="17"/>
        <v>0</v>
      </c>
      <c r="AG33" s="5">
        <f t="shared" si="18"/>
        <v>0</v>
      </c>
      <c r="AH33" s="5">
        <f t="shared" si="19"/>
        <v>0</v>
      </c>
      <c r="AN33" s="101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40"/>
    </row>
    <row r="34" spans="1:54" ht="30" customHeight="1">
      <c r="A34" s="81">
        <v>22</v>
      </c>
      <c r="B34" s="225"/>
      <c r="C34" s="225"/>
      <c r="D34" s="225"/>
      <c r="E34" s="5" t="str">
        <f t="shared" si="0"/>
        <v>Seleccione un tipo </v>
      </c>
      <c r="F34" s="225"/>
      <c r="G34" s="225"/>
      <c r="H34" s="287"/>
      <c r="I34" s="288"/>
      <c r="P34" s="5">
        <f t="shared" si="1"/>
        <v>0</v>
      </c>
      <c r="Q34" s="5">
        <f t="shared" si="2"/>
        <v>0</v>
      </c>
      <c r="R34" s="5">
        <f t="shared" si="3"/>
        <v>0</v>
      </c>
      <c r="S34" s="5">
        <f t="shared" si="4"/>
        <v>0</v>
      </c>
      <c r="T34" s="5">
        <f t="shared" si="5"/>
        <v>0</v>
      </c>
      <c r="U34" s="5">
        <f t="shared" si="6"/>
        <v>0</v>
      </c>
      <c r="V34" s="5">
        <f t="shared" si="7"/>
        <v>0</v>
      </c>
      <c r="W34" s="5">
        <f t="shared" si="8"/>
        <v>0</v>
      </c>
      <c r="X34" s="5">
        <f t="shared" si="9"/>
        <v>0</v>
      </c>
      <c r="Y34" s="209">
        <f t="shared" si="10"/>
        <v>0</v>
      </c>
      <c r="Z34" s="5">
        <f t="shared" si="11"/>
        <v>0</v>
      </c>
      <c r="AA34" s="5">
        <f t="shared" si="12"/>
        <v>0</v>
      </c>
      <c r="AB34" s="5">
        <f t="shared" si="13"/>
        <v>0</v>
      </c>
      <c r="AC34" s="5">
        <f t="shared" si="14"/>
        <v>0</v>
      </c>
      <c r="AD34" s="5">
        <f t="shared" si="15"/>
        <v>0</v>
      </c>
      <c r="AE34" s="5">
        <f t="shared" si="16"/>
        <v>0</v>
      </c>
      <c r="AF34" s="5">
        <f t="shared" si="17"/>
        <v>0</v>
      </c>
      <c r="AG34" s="5">
        <f t="shared" si="18"/>
        <v>0</v>
      </c>
      <c r="AH34" s="5">
        <f t="shared" si="19"/>
        <v>0</v>
      </c>
      <c r="AN34" s="101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0"/>
    </row>
    <row r="35" spans="1:54" ht="30" customHeight="1">
      <c r="A35" s="81">
        <v>23</v>
      </c>
      <c r="B35" s="225"/>
      <c r="C35" s="225"/>
      <c r="D35" s="225"/>
      <c r="E35" s="5" t="str">
        <f t="shared" si="0"/>
        <v>Seleccione un tipo </v>
      </c>
      <c r="F35" s="225"/>
      <c r="G35" s="225"/>
      <c r="H35" s="287"/>
      <c r="I35" s="288"/>
      <c r="P35" s="5">
        <f t="shared" si="1"/>
        <v>0</v>
      </c>
      <c r="Q35" s="5">
        <f t="shared" si="2"/>
        <v>0</v>
      </c>
      <c r="R35" s="5">
        <f t="shared" si="3"/>
        <v>0</v>
      </c>
      <c r="S35" s="5">
        <f t="shared" si="4"/>
        <v>0</v>
      </c>
      <c r="T35" s="5">
        <f t="shared" si="5"/>
        <v>0</v>
      </c>
      <c r="U35" s="5">
        <f t="shared" si="6"/>
        <v>0</v>
      </c>
      <c r="V35" s="5">
        <f t="shared" si="7"/>
        <v>0</v>
      </c>
      <c r="W35" s="5">
        <f t="shared" si="8"/>
        <v>0</v>
      </c>
      <c r="X35" s="5">
        <f t="shared" si="9"/>
        <v>0</v>
      </c>
      <c r="Y35" s="209">
        <f t="shared" si="10"/>
        <v>0</v>
      </c>
      <c r="Z35" s="5">
        <f t="shared" si="11"/>
        <v>0</v>
      </c>
      <c r="AA35" s="5">
        <f t="shared" si="12"/>
        <v>0</v>
      </c>
      <c r="AB35" s="5">
        <f t="shared" si="13"/>
        <v>0</v>
      </c>
      <c r="AC35" s="5">
        <f t="shared" si="14"/>
        <v>0</v>
      </c>
      <c r="AD35" s="5">
        <f t="shared" si="15"/>
        <v>0</v>
      </c>
      <c r="AE35" s="5">
        <f t="shared" si="16"/>
        <v>0</v>
      </c>
      <c r="AF35" s="5">
        <f t="shared" si="17"/>
        <v>0</v>
      </c>
      <c r="AG35" s="5">
        <f t="shared" si="18"/>
        <v>0</v>
      </c>
      <c r="AH35" s="5">
        <f t="shared" si="19"/>
        <v>0</v>
      </c>
      <c r="AN35" s="101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40"/>
    </row>
    <row r="36" spans="1:54" ht="30" customHeight="1">
      <c r="A36" s="81">
        <v>24</v>
      </c>
      <c r="B36" s="225"/>
      <c r="C36" s="225"/>
      <c r="D36" s="225"/>
      <c r="E36" s="5" t="str">
        <f t="shared" si="0"/>
        <v>Seleccione un tipo </v>
      </c>
      <c r="F36" s="225"/>
      <c r="G36" s="225"/>
      <c r="H36" s="287"/>
      <c r="I36" s="288"/>
      <c r="P36" s="5">
        <f t="shared" si="1"/>
        <v>0</v>
      </c>
      <c r="Q36" s="5">
        <f t="shared" si="2"/>
        <v>0</v>
      </c>
      <c r="R36" s="5">
        <f t="shared" si="3"/>
        <v>0</v>
      </c>
      <c r="S36" s="5">
        <f t="shared" si="4"/>
        <v>0</v>
      </c>
      <c r="T36" s="5">
        <f t="shared" si="5"/>
        <v>0</v>
      </c>
      <c r="U36" s="5">
        <f t="shared" si="6"/>
        <v>0</v>
      </c>
      <c r="V36" s="5">
        <f t="shared" si="7"/>
        <v>0</v>
      </c>
      <c r="W36" s="5">
        <f t="shared" si="8"/>
        <v>0</v>
      </c>
      <c r="X36" s="5">
        <f t="shared" si="9"/>
        <v>0</v>
      </c>
      <c r="Y36" s="209">
        <f t="shared" si="10"/>
        <v>0</v>
      </c>
      <c r="Z36" s="5">
        <f t="shared" si="11"/>
        <v>0</v>
      </c>
      <c r="AA36" s="5">
        <f t="shared" si="12"/>
        <v>0</v>
      </c>
      <c r="AB36" s="5">
        <f t="shared" si="13"/>
        <v>0</v>
      </c>
      <c r="AC36" s="5">
        <f t="shared" si="14"/>
        <v>0</v>
      </c>
      <c r="AD36" s="5">
        <f t="shared" si="15"/>
        <v>0</v>
      </c>
      <c r="AE36" s="5">
        <f t="shared" si="16"/>
        <v>0</v>
      </c>
      <c r="AF36" s="5">
        <f t="shared" si="17"/>
        <v>0</v>
      </c>
      <c r="AG36" s="5">
        <f t="shared" si="18"/>
        <v>0</v>
      </c>
      <c r="AH36" s="5">
        <f t="shared" si="19"/>
        <v>0</v>
      </c>
      <c r="AN36" s="101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40"/>
    </row>
    <row r="37" spans="1:54" ht="30" customHeight="1">
      <c r="A37" s="81">
        <v>25</v>
      </c>
      <c r="B37" s="225"/>
      <c r="C37" s="225"/>
      <c r="D37" s="225"/>
      <c r="E37" s="5" t="str">
        <f t="shared" si="0"/>
        <v>Seleccione un tipo </v>
      </c>
      <c r="F37" s="225"/>
      <c r="G37" s="225"/>
      <c r="H37" s="287"/>
      <c r="I37" s="288"/>
      <c r="P37" s="5">
        <f t="shared" si="1"/>
        <v>0</v>
      </c>
      <c r="Q37" s="5">
        <f t="shared" si="2"/>
        <v>0</v>
      </c>
      <c r="R37" s="5">
        <f t="shared" si="3"/>
        <v>0</v>
      </c>
      <c r="S37" s="5">
        <f t="shared" si="4"/>
        <v>0</v>
      </c>
      <c r="T37" s="5">
        <f t="shared" si="5"/>
        <v>0</v>
      </c>
      <c r="U37" s="5">
        <f t="shared" si="6"/>
        <v>0</v>
      </c>
      <c r="V37" s="5">
        <f t="shared" si="7"/>
        <v>0</v>
      </c>
      <c r="W37" s="5">
        <f t="shared" si="8"/>
        <v>0</v>
      </c>
      <c r="X37" s="5">
        <f t="shared" si="9"/>
        <v>0</v>
      </c>
      <c r="Y37" s="209">
        <f t="shared" si="10"/>
        <v>0</v>
      </c>
      <c r="Z37" s="5">
        <f t="shared" si="11"/>
        <v>0</v>
      </c>
      <c r="AA37" s="5">
        <f t="shared" si="12"/>
        <v>0</v>
      </c>
      <c r="AB37" s="5">
        <f t="shared" si="13"/>
        <v>0</v>
      </c>
      <c r="AC37" s="5">
        <f t="shared" si="14"/>
        <v>0</v>
      </c>
      <c r="AD37" s="5">
        <f t="shared" si="15"/>
        <v>0</v>
      </c>
      <c r="AE37" s="5">
        <f t="shared" si="16"/>
        <v>0</v>
      </c>
      <c r="AF37" s="5">
        <f t="shared" si="17"/>
        <v>0</v>
      </c>
      <c r="AG37" s="5">
        <f t="shared" si="18"/>
        <v>0</v>
      </c>
      <c r="AH37" s="5">
        <f t="shared" si="19"/>
        <v>0</v>
      </c>
      <c r="AN37" s="101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0"/>
    </row>
    <row r="38" spans="1:54" ht="30" customHeight="1">
      <c r="A38" s="81">
        <v>26</v>
      </c>
      <c r="B38" s="225"/>
      <c r="C38" s="225"/>
      <c r="D38" s="225"/>
      <c r="E38" s="5" t="str">
        <f t="shared" si="0"/>
        <v>Seleccione un tipo </v>
      </c>
      <c r="F38" s="225"/>
      <c r="G38" s="225"/>
      <c r="H38" s="287"/>
      <c r="I38" s="288"/>
      <c r="P38" s="5">
        <f t="shared" si="1"/>
        <v>0</v>
      </c>
      <c r="Q38" s="5">
        <f t="shared" si="2"/>
        <v>0</v>
      </c>
      <c r="R38" s="5">
        <f t="shared" si="3"/>
        <v>0</v>
      </c>
      <c r="S38" s="5">
        <f t="shared" si="4"/>
        <v>0</v>
      </c>
      <c r="T38" s="5">
        <f t="shared" si="5"/>
        <v>0</v>
      </c>
      <c r="U38" s="5">
        <f t="shared" si="6"/>
        <v>0</v>
      </c>
      <c r="V38" s="5">
        <f t="shared" si="7"/>
        <v>0</v>
      </c>
      <c r="W38" s="5">
        <f t="shared" si="8"/>
        <v>0</v>
      </c>
      <c r="X38" s="5">
        <f t="shared" si="9"/>
        <v>0</v>
      </c>
      <c r="Y38" s="209">
        <f t="shared" si="10"/>
        <v>0</v>
      </c>
      <c r="Z38" s="5">
        <f t="shared" si="11"/>
        <v>0</v>
      </c>
      <c r="AA38" s="5">
        <f t="shared" si="12"/>
        <v>0</v>
      </c>
      <c r="AB38" s="5">
        <f t="shared" si="13"/>
        <v>0</v>
      </c>
      <c r="AC38" s="5">
        <f t="shared" si="14"/>
        <v>0</v>
      </c>
      <c r="AD38" s="5">
        <f t="shared" si="15"/>
        <v>0</v>
      </c>
      <c r="AE38" s="5">
        <f t="shared" si="16"/>
        <v>0</v>
      </c>
      <c r="AF38" s="5">
        <f t="shared" si="17"/>
        <v>0</v>
      </c>
      <c r="AG38" s="5">
        <f t="shared" si="18"/>
        <v>0</v>
      </c>
      <c r="AH38" s="5">
        <f t="shared" si="19"/>
        <v>0</v>
      </c>
      <c r="AN38" s="101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0"/>
    </row>
    <row r="39" spans="1:54" ht="30" customHeight="1">
      <c r="A39" s="81">
        <v>27</v>
      </c>
      <c r="B39" s="225"/>
      <c r="C39" s="225"/>
      <c r="D39" s="225"/>
      <c r="E39" s="5" t="str">
        <f t="shared" si="0"/>
        <v>Seleccione un tipo </v>
      </c>
      <c r="F39" s="225"/>
      <c r="G39" s="225"/>
      <c r="H39" s="287"/>
      <c r="I39" s="288"/>
      <c r="P39" s="5">
        <f t="shared" si="1"/>
        <v>0</v>
      </c>
      <c r="Q39" s="5">
        <f t="shared" si="2"/>
        <v>0</v>
      </c>
      <c r="R39" s="5">
        <f t="shared" si="3"/>
        <v>0</v>
      </c>
      <c r="S39" s="5">
        <f t="shared" si="4"/>
        <v>0</v>
      </c>
      <c r="T39" s="5">
        <f t="shared" si="5"/>
        <v>0</v>
      </c>
      <c r="U39" s="5">
        <f t="shared" si="6"/>
        <v>0</v>
      </c>
      <c r="V39" s="5">
        <f t="shared" si="7"/>
        <v>0</v>
      </c>
      <c r="W39" s="5">
        <f t="shared" si="8"/>
        <v>0</v>
      </c>
      <c r="X39" s="5">
        <f t="shared" si="9"/>
        <v>0</v>
      </c>
      <c r="Y39" s="209">
        <f t="shared" si="10"/>
        <v>0</v>
      </c>
      <c r="Z39" s="5">
        <f t="shared" si="11"/>
        <v>0</v>
      </c>
      <c r="AA39" s="5">
        <f t="shared" si="12"/>
        <v>0</v>
      </c>
      <c r="AB39" s="5">
        <f t="shared" si="13"/>
        <v>0</v>
      </c>
      <c r="AC39" s="5">
        <f t="shared" si="14"/>
        <v>0</v>
      </c>
      <c r="AD39" s="5">
        <f t="shared" si="15"/>
        <v>0</v>
      </c>
      <c r="AE39" s="5">
        <f t="shared" si="16"/>
        <v>0</v>
      </c>
      <c r="AF39" s="5">
        <f t="shared" si="17"/>
        <v>0</v>
      </c>
      <c r="AG39" s="5">
        <f t="shared" si="18"/>
        <v>0</v>
      </c>
      <c r="AH39" s="5">
        <f t="shared" si="19"/>
        <v>0</v>
      </c>
      <c r="AN39" s="101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40"/>
    </row>
    <row r="40" spans="1:54" ht="30" customHeight="1">
      <c r="A40" s="81">
        <v>28</v>
      </c>
      <c r="B40" s="225"/>
      <c r="C40" s="225"/>
      <c r="D40" s="225"/>
      <c r="E40" s="5" t="str">
        <f t="shared" si="0"/>
        <v>Seleccione un tipo </v>
      </c>
      <c r="F40" s="225"/>
      <c r="G40" s="225"/>
      <c r="H40" s="287"/>
      <c r="I40" s="288"/>
      <c r="P40" s="5">
        <f t="shared" si="1"/>
        <v>0</v>
      </c>
      <c r="Q40" s="5">
        <f t="shared" si="2"/>
        <v>0</v>
      </c>
      <c r="R40" s="5">
        <f t="shared" si="3"/>
        <v>0</v>
      </c>
      <c r="S40" s="5">
        <f t="shared" si="4"/>
        <v>0</v>
      </c>
      <c r="T40" s="5">
        <f t="shared" si="5"/>
        <v>0</v>
      </c>
      <c r="U40" s="5">
        <f t="shared" si="6"/>
        <v>0</v>
      </c>
      <c r="V40" s="5">
        <f t="shared" si="7"/>
        <v>0</v>
      </c>
      <c r="W40" s="5">
        <f t="shared" si="8"/>
        <v>0</v>
      </c>
      <c r="X40" s="5">
        <f t="shared" si="9"/>
        <v>0</v>
      </c>
      <c r="Y40" s="209">
        <f t="shared" si="10"/>
        <v>0</v>
      </c>
      <c r="Z40" s="5">
        <f t="shared" si="11"/>
        <v>0</v>
      </c>
      <c r="AA40" s="5">
        <f t="shared" si="12"/>
        <v>0</v>
      </c>
      <c r="AB40" s="5">
        <f t="shared" si="13"/>
        <v>0</v>
      </c>
      <c r="AC40" s="5">
        <f t="shared" si="14"/>
        <v>0</v>
      </c>
      <c r="AD40" s="5">
        <f t="shared" si="15"/>
        <v>0</v>
      </c>
      <c r="AE40" s="5">
        <f t="shared" si="16"/>
        <v>0</v>
      </c>
      <c r="AF40" s="5">
        <f t="shared" si="17"/>
        <v>0</v>
      </c>
      <c r="AG40" s="5">
        <f t="shared" si="18"/>
        <v>0</v>
      </c>
      <c r="AH40" s="5">
        <f t="shared" si="19"/>
        <v>0</v>
      </c>
      <c r="AN40" s="101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40"/>
    </row>
    <row r="41" spans="1:54" ht="30" customHeight="1">
      <c r="A41" s="81">
        <v>29</v>
      </c>
      <c r="B41" s="225"/>
      <c r="C41" s="225"/>
      <c r="D41" s="225"/>
      <c r="E41" s="5" t="str">
        <f t="shared" si="0"/>
        <v>Seleccione un tipo </v>
      </c>
      <c r="F41" s="225"/>
      <c r="G41" s="225"/>
      <c r="H41" s="287"/>
      <c r="I41" s="288"/>
      <c r="P41" s="5">
        <f t="shared" si="1"/>
        <v>0</v>
      </c>
      <c r="Q41" s="5">
        <f t="shared" si="2"/>
        <v>0</v>
      </c>
      <c r="R41" s="5">
        <f t="shared" si="3"/>
        <v>0</v>
      </c>
      <c r="S41" s="5">
        <f t="shared" si="4"/>
        <v>0</v>
      </c>
      <c r="T41" s="5">
        <f t="shared" si="5"/>
        <v>0</v>
      </c>
      <c r="U41" s="5">
        <f t="shared" si="6"/>
        <v>0</v>
      </c>
      <c r="V41" s="5">
        <f t="shared" si="7"/>
        <v>0</v>
      </c>
      <c r="W41" s="5">
        <f t="shared" si="8"/>
        <v>0</v>
      </c>
      <c r="X41" s="5">
        <f t="shared" si="9"/>
        <v>0</v>
      </c>
      <c r="Y41" s="209">
        <f t="shared" si="10"/>
        <v>0</v>
      </c>
      <c r="Z41" s="5">
        <f t="shared" si="11"/>
        <v>0</v>
      </c>
      <c r="AA41" s="5">
        <f t="shared" si="12"/>
        <v>0</v>
      </c>
      <c r="AB41" s="5">
        <f t="shared" si="13"/>
        <v>0</v>
      </c>
      <c r="AC41" s="5">
        <f t="shared" si="14"/>
        <v>0</v>
      </c>
      <c r="AD41" s="5">
        <f t="shared" si="15"/>
        <v>0</v>
      </c>
      <c r="AE41" s="5">
        <f t="shared" si="16"/>
        <v>0</v>
      </c>
      <c r="AF41" s="5">
        <f t="shared" si="17"/>
        <v>0</v>
      </c>
      <c r="AG41" s="5">
        <f t="shared" si="18"/>
        <v>0</v>
      </c>
      <c r="AH41" s="5">
        <f t="shared" si="19"/>
        <v>0</v>
      </c>
      <c r="AN41" s="101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40"/>
    </row>
    <row r="42" spans="1:54" ht="30" customHeight="1">
      <c r="A42" s="81">
        <v>30</v>
      </c>
      <c r="B42" s="225"/>
      <c r="C42" s="225"/>
      <c r="D42" s="225"/>
      <c r="E42" s="5" t="str">
        <f t="shared" si="0"/>
        <v>Seleccione un tipo </v>
      </c>
      <c r="F42" s="225"/>
      <c r="G42" s="225"/>
      <c r="H42" s="287"/>
      <c r="I42" s="288"/>
      <c r="P42" s="5">
        <f t="shared" si="1"/>
        <v>0</v>
      </c>
      <c r="Q42" s="5">
        <f t="shared" si="2"/>
        <v>0</v>
      </c>
      <c r="R42" s="5">
        <f t="shared" si="3"/>
        <v>0</v>
      </c>
      <c r="S42" s="5">
        <f t="shared" si="4"/>
        <v>0</v>
      </c>
      <c r="T42" s="5">
        <f t="shared" si="5"/>
        <v>0</v>
      </c>
      <c r="U42" s="5">
        <f t="shared" si="6"/>
        <v>0</v>
      </c>
      <c r="V42" s="5">
        <f t="shared" si="7"/>
        <v>0</v>
      </c>
      <c r="W42" s="5">
        <f t="shared" si="8"/>
        <v>0</v>
      </c>
      <c r="X42" s="5">
        <f t="shared" si="9"/>
        <v>0</v>
      </c>
      <c r="Y42" s="209">
        <f t="shared" si="10"/>
        <v>0</v>
      </c>
      <c r="Z42" s="5">
        <f t="shared" si="11"/>
        <v>0</v>
      </c>
      <c r="AA42" s="5">
        <f t="shared" si="12"/>
        <v>0</v>
      </c>
      <c r="AB42" s="5">
        <f t="shared" si="13"/>
        <v>0</v>
      </c>
      <c r="AC42" s="5">
        <f t="shared" si="14"/>
        <v>0</v>
      </c>
      <c r="AD42" s="5">
        <f t="shared" si="15"/>
        <v>0</v>
      </c>
      <c r="AE42" s="5">
        <f t="shared" si="16"/>
        <v>0</v>
      </c>
      <c r="AF42" s="5">
        <f t="shared" si="17"/>
        <v>0</v>
      </c>
      <c r="AG42" s="5">
        <f t="shared" si="18"/>
        <v>0</v>
      </c>
      <c r="AH42" s="5">
        <f t="shared" si="19"/>
        <v>0</v>
      </c>
      <c r="AN42" s="101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40"/>
    </row>
    <row r="43" spans="1:54" ht="30" customHeight="1">
      <c r="A43" s="81">
        <v>31</v>
      </c>
      <c r="B43" s="225"/>
      <c r="C43" s="225"/>
      <c r="D43" s="225"/>
      <c r="E43" s="5" t="str">
        <f t="shared" si="0"/>
        <v>Seleccione un tipo </v>
      </c>
      <c r="F43" s="225"/>
      <c r="G43" s="225"/>
      <c r="H43" s="287"/>
      <c r="I43" s="288"/>
      <c r="P43" s="5">
        <f t="shared" si="1"/>
        <v>0</v>
      </c>
      <c r="Q43" s="5">
        <f t="shared" si="2"/>
        <v>0</v>
      </c>
      <c r="R43" s="5">
        <f t="shared" si="3"/>
        <v>0</v>
      </c>
      <c r="S43" s="5">
        <f t="shared" si="4"/>
        <v>0</v>
      </c>
      <c r="T43" s="5">
        <f t="shared" si="5"/>
        <v>0</v>
      </c>
      <c r="U43" s="5">
        <f t="shared" si="6"/>
        <v>0</v>
      </c>
      <c r="V43" s="5">
        <f t="shared" si="7"/>
        <v>0</v>
      </c>
      <c r="W43" s="5">
        <f t="shared" si="8"/>
        <v>0</v>
      </c>
      <c r="X43" s="5">
        <f t="shared" si="9"/>
        <v>0</v>
      </c>
      <c r="Y43" s="209">
        <f t="shared" si="10"/>
        <v>0</v>
      </c>
      <c r="Z43" s="5">
        <f t="shared" si="11"/>
        <v>0</v>
      </c>
      <c r="AA43" s="5">
        <f t="shared" si="12"/>
        <v>0</v>
      </c>
      <c r="AB43" s="5">
        <f t="shared" si="13"/>
        <v>0</v>
      </c>
      <c r="AC43" s="5">
        <f t="shared" si="14"/>
        <v>0</v>
      </c>
      <c r="AD43" s="5">
        <f t="shared" si="15"/>
        <v>0</v>
      </c>
      <c r="AE43" s="5">
        <f t="shared" si="16"/>
        <v>0</v>
      </c>
      <c r="AF43" s="5">
        <f t="shared" si="17"/>
        <v>0</v>
      </c>
      <c r="AG43" s="5">
        <f t="shared" si="18"/>
        <v>0</v>
      </c>
      <c r="AH43" s="5">
        <f t="shared" si="19"/>
        <v>0</v>
      </c>
      <c r="AN43" s="101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40"/>
    </row>
    <row r="44" spans="1:54" ht="30" customHeight="1">
      <c r="A44" s="81">
        <v>32</v>
      </c>
      <c r="B44" s="225"/>
      <c r="C44" s="225"/>
      <c r="D44" s="225"/>
      <c r="E44" s="5" t="str">
        <f t="shared" si="0"/>
        <v>Seleccione un tipo </v>
      </c>
      <c r="F44" s="225"/>
      <c r="G44" s="225"/>
      <c r="H44" s="287"/>
      <c r="I44" s="288"/>
      <c r="P44" s="5">
        <f t="shared" si="1"/>
        <v>0</v>
      </c>
      <c r="Q44" s="5">
        <f t="shared" si="2"/>
        <v>0</v>
      </c>
      <c r="R44" s="5">
        <f t="shared" si="3"/>
        <v>0</v>
      </c>
      <c r="S44" s="5">
        <f t="shared" si="4"/>
        <v>0</v>
      </c>
      <c r="T44" s="5">
        <f t="shared" si="5"/>
        <v>0</v>
      </c>
      <c r="U44" s="5">
        <f t="shared" si="6"/>
        <v>0</v>
      </c>
      <c r="V44" s="5">
        <f t="shared" si="7"/>
        <v>0</v>
      </c>
      <c r="W44" s="5">
        <f t="shared" si="8"/>
        <v>0</v>
      </c>
      <c r="X44" s="5">
        <f t="shared" si="9"/>
        <v>0</v>
      </c>
      <c r="Y44" s="209">
        <f t="shared" si="10"/>
        <v>0</v>
      </c>
      <c r="Z44" s="5">
        <f t="shared" si="11"/>
        <v>0</v>
      </c>
      <c r="AA44" s="5">
        <f t="shared" si="12"/>
        <v>0</v>
      </c>
      <c r="AB44" s="5">
        <f t="shared" si="13"/>
        <v>0</v>
      </c>
      <c r="AC44" s="5">
        <f t="shared" si="14"/>
        <v>0</v>
      </c>
      <c r="AD44" s="5">
        <f t="shared" si="15"/>
        <v>0</v>
      </c>
      <c r="AE44" s="5">
        <f t="shared" si="16"/>
        <v>0</v>
      </c>
      <c r="AF44" s="5">
        <f t="shared" si="17"/>
        <v>0</v>
      </c>
      <c r="AG44" s="5">
        <f t="shared" si="18"/>
        <v>0</v>
      </c>
      <c r="AH44" s="5">
        <f t="shared" si="19"/>
        <v>0</v>
      </c>
      <c r="AN44" s="101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40"/>
    </row>
    <row r="45" spans="1:54" ht="30" customHeight="1">
      <c r="A45" s="81">
        <v>33</v>
      </c>
      <c r="B45" s="225"/>
      <c r="C45" s="225"/>
      <c r="D45" s="225"/>
      <c r="E45" s="5" t="str">
        <f aca="true" t="shared" si="20" ref="E45:E76">VLOOKUP($D45,$L$13:$M$15,2)</f>
        <v>Seleccione un tipo </v>
      </c>
      <c r="F45" s="225"/>
      <c r="G45" s="225"/>
      <c r="H45" s="287"/>
      <c r="I45" s="288"/>
      <c r="P45" s="5">
        <f t="shared" si="1"/>
        <v>0</v>
      </c>
      <c r="Q45" s="5">
        <f t="shared" si="2"/>
        <v>0</v>
      </c>
      <c r="R45" s="5">
        <f t="shared" si="3"/>
        <v>0</v>
      </c>
      <c r="S45" s="5">
        <f t="shared" si="4"/>
        <v>0</v>
      </c>
      <c r="T45" s="5">
        <f t="shared" si="5"/>
        <v>0</v>
      </c>
      <c r="U45" s="5">
        <f t="shared" si="6"/>
        <v>0</v>
      </c>
      <c r="V45" s="5">
        <f t="shared" si="7"/>
        <v>0</v>
      </c>
      <c r="W45" s="5">
        <f t="shared" si="8"/>
        <v>0</v>
      </c>
      <c r="X45" s="5">
        <f t="shared" si="9"/>
        <v>0</v>
      </c>
      <c r="Y45" s="209">
        <f t="shared" si="10"/>
        <v>0</v>
      </c>
      <c r="Z45" s="5">
        <f t="shared" si="11"/>
        <v>0</v>
      </c>
      <c r="AA45" s="5">
        <f t="shared" si="12"/>
        <v>0</v>
      </c>
      <c r="AB45" s="5">
        <f t="shared" si="13"/>
        <v>0</v>
      </c>
      <c r="AC45" s="5">
        <f t="shared" si="14"/>
        <v>0</v>
      </c>
      <c r="AD45" s="5">
        <f t="shared" si="15"/>
        <v>0</v>
      </c>
      <c r="AE45" s="5">
        <f t="shared" si="16"/>
        <v>0</v>
      </c>
      <c r="AF45" s="5">
        <f t="shared" si="17"/>
        <v>0</v>
      </c>
      <c r="AG45" s="5">
        <f t="shared" si="18"/>
        <v>0</v>
      </c>
      <c r="AH45" s="5">
        <f t="shared" si="19"/>
        <v>0</v>
      </c>
      <c r="AN45" s="101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40"/>
    </row>
    <row r="46" spans="1:54" ht="30" customHeight="1">
      <c r="A46" s="81">
        <v>34</v>
      </c>
      <c r="B46" s="225"/>
      <c r="C46" s="225"/>
      <c r="D46" s="225"/>
      <c r="E46" s="5" t="str">
        <f t="shared" si="20"/>
        <v>Seleccione un tipo </v>
      </c>
      <c r="F46" s="225"/>
      <c r="G46" s="225"/>
      <c r="H46" s="287"/>
      <c r="I46" s="288"/>
      <c r="P46" s="5">
        <f t="shared" si="1"/>
        <v>0</v>
      </c>
      <c r="Q46" s="5">
        <f t="shared" si="2"/>
        <v>0</v>
      </c>
      <c r="R46" s="5">
        <f t="shared" si="3"/>
        <v>0</v>
      </c>
      <c r="S46" s="5">
        <f t="shared" si="4"/>
        <v>0</v>
      </c>
      <c r="T46" s="5">
        <f t="shared" si="5"/>
        <v>0</v>
      </c>
      <c r="U46" s="5">
        <f t="shared" si="6"/>
        <v>0</v>
      </c>
      <c r="V46" s="5">
        <f t="shared" si="7"/>
        <v>0</v>
      </c>
      <c r="W46" s="5">
        <f t="shared" si="8"/>
        <v>0</v>
      </c>
      <c r="X46" s="5">
        <f t="shared" si="9"/>
        <v>0</v>
      </c>
      <c r="Y46" s="209">
        <f t="shared" si="10"/>
        <v>0</v>
      </c>
      <c r="Z46" s="5">
        <f t="shared" si="11"/>
        <v>0</v>
      </c>
      <c r="AA46" s="5">
        <f t="shared" si="12"/>
        <v>0</v>
      </c>
      <c r="AB46" s="5">
        <f t="shared" si="13"/>
        <v>0</v>
      </c>
      <c r="AC46" s="5">
        <f t="shared" si="14"/>
        <v>0</v>
      </c>
      <c r="AD46" s="5">
        <f t="shared" si="15"/>
        <v>0</v>
      </c>
      <c r="AE46" s="5">
        <f t="shared" si="16"/>
        <v>0</v>
      </c>
      <c r="AF46" s="5">
        <f t="shared" si="17"/>
        <v>0</v>
      </c>
      <c r="AG46" s="5">
        <f t="shared" si="18"/>
        <v>0</v>
      </c>
      <c r="AH46" s="5">
        <f t="shared" si="19"/>
        <v>0</v>
      </c>
      <c r="AN46" s="101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40"/>
    </row>
    <row r="47" spans="1:54" ht="30" customHeight="1">
      <c r="A47" s="81">
        <v>35</v>
      </c>
      <c r="B47" s="225"/>
      <c r="C47" s="225"/>
      <c r="D47" s="225"/>
      <c r="E47" s="5" t="str">
        <f t="shared" si="20"/>
        <v>Seleccione un tipo </v>
      </c>
      <c r="F47" s="225"/>
      <c r="G47" s="225"/>
      <c r="H47" s="287"/>
      <c r="I47" s="288"/>
      <c r="P47" s="5">
        <f t="shared" si="1"/>
        <v>0</v>
      </c>
      <c r="Q47" s="5">
        <f t="shared" si="2"/>
        <v>0</v>
      </c>
      <c r="R47" s="5">
        <f t="shared" si="3"/>
        <v>0</v>
      </c>
      <c r="S47" s="5">
        <f t="shared" si="4"/>
        <v>0</v>
      </c>
      <c r="T47" s="5">
        <f t="shared" si="5"/>
        <v>0</v>
      </c>
      <c r="U47" s="5">
        <f t="shared" si="6"/>
        <v>0</v>
      </c>
      <c r="V47" s="5">
        <f t="shared" si="7"/>
        <v>0</v>
      </c>
      <c r="W47" s="5">
        <f t="shared" si="8"/>
        <v>0</v>
      </c>
      <c r="X47" s="5">
        <f t="shared" si="9"/>
        <v>0</v>
      </c>
      <c r="Y47" s="209">
        <f t="shared" si="10"/>
        <v>0</v>
      </c>
      <c r="Z47" s="5">
        <f t="shared" si="11"/>
        <v>0</v>
      </c>
      <c r="AA47" s="5">
        <f t="shared" si="12"/>
        <v>0</v>
      </c>
      <c r="AB47" s="5">
        <f t="shared" si="13"/>
        <v>0</v>
      </c>
      <c r="AC47" s="5">
        <f t="shared" si="14"/>
        <v>0</v>
      </c>
      <c r="AD47" s="5">
        <f t="shared" si="15"/>
        <v>0</v>
      </c>
      <c r="AE47" s="5">
        <f t="shared" si="16"/>
        <v>0</v>
      </c>
      <c r="AF47" s="5">
        <f t="shared" si="17"/>
        <v>0</v>
      </c>
      <c r="AG47" s="5">
        <f t="shared" si="18"/>
        <v>0</v>
      </c>
      <c r="AH47" s="5">
        <f t="shared" si="19"/>
        <v>0</v>
      </c>
      <c r="AN47" s="101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40"/>
    </row>
    <row r="48" spans="1:54" ht="30" customHeight="1">
      <c r="A48" s="81">
        <v>36</v>
      </c>
      <c r="B48" s="225"/>
      <c r="C48" s="225"/>
      <c r="D48" s="225"/>
      <c r="E48" s="5" t="str">
        <f t="shared" si="20"/>
        <v>Seleccione un tipo </v>
      </c>
      <c r="F48" s="225"/>
      <c r="G48" s="225"/>
      <c r="H48" s="287"/>
      <c r="I48" s="288"/>
      <c r="P48" s="5">
        <f t="shared" si="1"/>
        <v>0</v>
      </c>
      <c r="Q48" s="5">
        <f t="shared" si="2"/>
        <v>0</v>
      </c>
      <c r="R48" s="5">
        <f t="shared" si="3"/>
        <v>0</v>
      </c>
      <c r="S48" s="5">
        <f t="shared" si="4"/>
        <v>0</v>
      </c>
      <c r="T48" s="5">
        <f t="shared" si="5"/>
        <v>0</v>
      </c>
      <c r="U48" s="5">
        <f t="shared" si="6"/>
        <v>0</v>
      </c>
      <c r="V48" s="5">
        <f t="shared" si="7"/>
        <v>0</v>
      </c>
      <c r="W48" s="5">
        <f t="shared" si="8"/>
        <v>0</v>
      </c>
      <c r="X48" s="5">
        <f t="shared" si="9"/>
        <v>0</v>
      </c>
      <c r="Y48" s="209">
        <f t="shared" si="10"/>
        <v>0</v>
      </c>
      <c r="Z48" s="5">
        <f t="shared" si="11"/>
        <v>0</v>
      </c>
      <c r="AA48" s="5">
        <f t="shared" si="12"/>
        <v>0</v>
      </c>
      <c r="AB48" s="5">
        <f t="shared" si="13"/>
        <v>0</v>
      </c>
      <c r="AC48" s="5">
        <f t="shared" si="14"/>
        <v>0</v>
      </c>
      <c r="AD48" s="5">
        <f t="shared" si="15"/>
        <v>0</v>
      </c>
      <c r="AE48" s="5">
        <f t="shared" si="16"/>
        <v>0</v>
      </c>
      <c r="AF48" s="5">
        <f t="shared" si="17"/>
        <v>0</v>
      </c>
      <c r="AG48" s="5">
        <f t="shared" si="18"/>
        <v>0</v>
      </c>
      <c r="AH48" s="5">
        <f t="shared" si="19"/>
        <v>0</v>
      </c>
      <c r="AN48" s="101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40"/>
    </row>
    <row r="49" spans="1:54" ht="30" customHeight="1">
      <c r="A49" s="81">
        <v>37</v>
      </c>
      <c r="B49" s="225"/>
      <c r="C49" s="225"/>
      <c r="D49" s="225"/>
      <c r="E49" s="5" t="str">
        <f t="shared" si="20"/>
        <v>Seleccione un tipo </v>
      </c>
      <c r="F49" s="225"/>
      <c r="G49" s="225"/>
      <c r="H49" s="287"/>
      <c r="I49" s="288"/>
      <c r="P49" s="5">
        <f t="shared" si="1"/>
        <v>0</v>
      </c>
      <c r="Q49" s="5">
        <f t="shared" si="2"/>
        <v>0</v>
      </c>
      <c r="R49" s="5">
        <f t="shared" si="3"/>
        <v>0</v>
      </c>
      <c r="S49" s="5">
        <f t="shared" si="4"/>
        <v>0</v>
      </c>
      <c r="T49" s="5">
        <f t="shared" si="5"/>
        <v>0</v>
      </c>
      <c r="U49" s="5">
        <f t="shared" si="6"/>
        <v>0</v>
      </c>
      <c r="V49" s="5">
        <f t="shared" si="7"/>
        <v>0</v>
      </c>
      <c r="W49" s="5">
        <f t="shared" si="8"/>
        <v>0</v>
      </c>
      <c r="X49" s="5">
        <f t="shared" si="9"/>
        <v>0</v>
      </c>
      <c r="Y49" s="209">
        <f t="shared" si="10"/>
        <v>0</v>
      </c>
      <c r="Z49" s="5">
        <f t="shared" si="11"/>
        <v>0</v>
      </c>
      <c r="AA49" s="5">
        <f t="shared" si="12"/>
        <v>0</v>
      </c>
      <c r="AB49" s="5">
        <f t="shared" si="13"/>
        <v>0</v>
      </c>
      <c r="AC49" s="5">
        <f t="shared" si="14"/>
        <v>0</v>
      </c>
      <c r="AD49" s="5">
        <f t="shared" si="15"/>
        <v>0</v>
      </c>
      <c r="AE49" s="5">
        <f t="shared" si="16"/>
        <v>0</v>
      </c>
      <c r="AF49" s="5">
        <f t="shared" si="17"/>
        <v>0</v>
      </c>
      <c r="AG49" s="5">
        <f t="shared" si="18"/>
        <v>0</v>
      </c>
      <c r="AH49" s="5">
        <f t="shared" si="19"/>
        <v>0</v>
      </c>
      <c r="AN49" s="101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40"/>
    </row>
    <row r="50" spans="1:54" ht="30" customHeight="1">
      <c r="A50" s="81">
        <v>38</v>
      </c>
      <c r="B50" s="225"/>
      <c r="C50" s="225"/>
      <c r="D50" s="225"/>
      <c r="E50" s="5" t="str">
        <f t="shared" si="20"/>
        <v>Seleccione un tipo </v>
      </c>
      <c r="F50" s="225"/>
      <c r="G50" s="225"/>
      <c r="H50" s="287"/>
      <c r="I50" s="288"/>
      <c r="P50" s="5">
        <f t="shared" si="1"/>
        <v>0</v>
      </c>
      <c r="Q50" s="5">
        <f t="shared" si="2"/>
        <v>0</v>
      </c>
      <c r="R50" s="5">
        <f t="shared" si="3"/>
        <v>0</v>
      </c>
      <c r="S50" s="5">
        <f t="shared" si="4"/>
        <v>0</v>
      </c>
      <c r="T50" s="5">
        <f t="shared" si="5"/>
        <v>0</v>
      </c>
      <c r="U50" s="5">
        <f t="shared" si="6"/>
        <v>0</v>
      </c>
      <c r="V50" s="5">
        <f t="shared" si="7"/>
        <v>0</v>
      </c>
      <c r="W50" s="5">
        <f t="shared" si="8"/>
        <v>0</v>
      </c>
      <c r="X50" s="5">
        <f t="shared" si="9"/>
        <v>0</v>
      </c>
      <c r="Y50" s="209">
        <f t="shared" si="10"/>
        <v>0</v>
      </c>
      <c r="Z50" s="5">
        <f t="shared" si="11"/>
        <v>0</v>
      </c>
      <c r="AA50" s="5">
        <f t="shared" si="12"/>
        <v>0</v>
      </c>
      <c r="AB50" s="5">
        <f t="shared" si="13"/>
        <v>0</v>
      </c>
      <c r="AC50" s="5">
        <f t="shared" si="14"/>
        <v>0</v>
      </c>
      <c r="AD50" s="5">
        <f t="shared" si="15"/>
        <v>0</v>
      </c>
      <c r="AE50" s="5">
        <f t="shared" si="16"/>
        <v>0</v>
      </c>
      <c r="AF50" s="5">
        <f t="shared" si="17"/>
        <v>0</v>
      </c>
      <c r="AG50" s="5">
        <f t="shared" si="18"/>
        <v>0</v>
      </c>
      <c r="AH50" s="5">
        <f t="shared" si="19"/>
        <v>0</v>
      </c>
      <c r="AN50" s="101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40"/>
    </row>
    <row r="51" spans="1:54" ht="30" customHeight="1">
      <c r="A51" s="81">
        <v>39</v>
      </c>
      <c r="B51" s="225"/>
      <c r="C51" s="225"/>
      <c r="D51" s="225"/>
      <c r="E51" s="5" t="str">
        <f t="shared" si="20"/>
        <v>Seleccione un tipo </v>
      </c>
      <c r="F51" s="225"/>
      <c r="G51" s="225"/>
      <c r="H51" s="287"/>
      <c r="I51" s="288"/>
      <c r="P51" s="5">
        <f t="shared" si="1"/>
        <v>0</v>
      </c>
      <c r="Q51" s="5">
        <f t="shared" si="2"/>
        <v>0</v>
      </c>
      <c r="R51" s="5">
        <f t="shared" si="3"/>
        <v>0</v>
      </c>
      <c r="S51" s="5">
        <f t="shared" si="4"/>
        <v>0</v>
      </c>
      <c r="T51" s="5">
        <f t="shared" si="5"/>
        <v>0</v>
      </c>
      <c r="U51" s="5">
        <f t="shared" si="6"/>
        <v>0</v>
      </c>
      <c r="V51" s="5">
        <f t="shared" si="7"/>
        <v>0</v>
      </c>
      <c r="W51" s="5">
        <f t="shared" si="8"/>
        <v>0</v>
      </c>
      <c r="X51" s="5">
        <f t="shared" si="9"/>
        <v>0</v>
      </c>
      <c r="Y51" s="209">
        <f t="shared" si="10"/>
        <v>0</v>
      </c>
      <c r="Z51" s="5">
        <f t="shared" si="11"/>
        <v>0</v>
      </c>
      <c r="AA51" s="5">
        <f t="shared" si="12"/>
        <v>0</v>
      </c>
      <c r="AB51" s="5">
        <f t="shared" si="13"/>
        <v>0</v>
      </c>
      <c r="AC51" s="5">
        <f t="shared" si="14"/>
        <v>0</v>
      </c>
      <c r="AD51" s="5">
        <f t="shared" si="15"/>
        <v>0</v>
      </c>
      <c r="AE51" s="5">
        <f t="shared" si="16"/>
        <v>0</v>
      </c>
      <c r="AF51" s="5">
        <f t="shared" si="17"/>
        <v>0</v>
      </c>
      <c r="AG51" s="5">
        <f t="shared" si="18"/>
        <v>0</v>
      </c>
      <c r="AH51" s="5">
        <f t="shared" si="19"/>
        <v>0</v>
      </c>
      <c r="AN51" s="101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40"/>
    </row>
    <row r="52" spans="1:54" ht="30" customHeight="1">
      <c r="A52" s="81">
        <v>40</v>
      </c>
      <c r="B52" s="225"/>
      <c r="C52" s="225"/>
      <c r="D52" s="225"/>
      <c r="E52" s="5" t="str">
        <f t="shared" si="20"/>
        <v>Seleccione un tipo </v>
      </c>
      <c r="F52" s="225"/>
      <c r="G52" s="225"/>
      <c r="H52" s="287"/>
      <c r="I52" s="288"/>
      <c r="P52" s="5">
        <f t="shared" si="1"/>
        <v>0</v>
      </c>
      <c r="Q52" s="5">
        <f t="shared" si="2"/>
        <v>0</v>
      </c>
      <c r="R52" s="5">
        <f t="shared" si="3"/>
        <v>0</v>
      </c>
      <c r="S52" s="5">
        <f t="shared" si="4"/>
        <v>0</v>
      </c>
      <c r="T52" s="5">
        <f t="shared" si="5"/>
        <v>0</v>
      </c>
      <c r="U52" s="5">
        <f t="shared" si="6"/>
        <v>0</v>
      </c>
      <c r="V52" s="5">
        <f t="shared" si="7"/>
        <v>0</v>
      </c>
      <c r="W52" s="5">
        <f t="shared" si="8"/>
        <v>0</v>
      </c>
      <c r="X52" s="5">
        <f t="shared" si="9"/>
        <v>0</v>
      </c>
      <c r="Y52" s="209">
        <f t="shared" si="10"/>
        <v>0</v>
      </c>
      <c r="Z52" s="5">
        <f t="shared" si="11"/>
        <v>0</v>
      </c>
      <c r="AA52" s="5">
        <f t="shared" si="12"/>
        <v>0</v>
      </c>
      <c r="AB52" s="5">
        <f t="shared" si="13"/>
        <v>0</v>
      </c>
      <c r="AC52" s="5">
        <f t="shared" si="14"/>
        <v>0</v>
      </c>
      <c r="AD52" s="5">
        <f t="shared" si="15"/>
        <v>0</v>
      </c>
      <c r="AE52" s="5">
        <f t="shared" si="16"/>
        <v>0</v>
      </c>
      <c r="AF52" s="5">
        <f t="shared" si="17"/>
        <v>0</v>
      </c>
      <c r="AG52" s="5">
        <f t="shared" si="18"/>
        <v>0</v>
      </c>
      <c r="AH52" s="5">
        <f t="shared" si="19"/>
        <v>0</v>
      </c>
      <c r="AN52" s="101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40"/>
    </row>
    <row r="53" spans="1:54" ht="30" customHeight="1">
      <c r="A53" s="81">
        <v>41</v>
      </c>
      <c r="B53" s="225"/>
      <c r="C53" s="225"/>
      <c r="D53" s="225"/>
      <c r="E53" s="5" t="str">
        <f t="shared" si="20"/>
        <v>Seleccione un tipo </v>
      </c>
      <c r="F53" s="225"/>
      <c r="G53" s="225"/>
      <c r="H53" s="287"/>
      <c r="I53" s="288"/>
      <c r="P53" s="5">
        <f t="shared" si="1"/>
        <v>0</v>
      </c>
      <c r="Q53" s="5">
        <f t="shared" si="2"/>
        <v>0</v>
      </c>
      <c r="R53" s="5">
        <f t="shared" si="3"/>
        <v>0</v>
      </c>
      <c r="S53" s="5">
        <f t="shared" si="4"/>
        <v>0</v>
      </c>
      <c r="T53" s="5">
        <f t="shared" si="5"/>
        <v>0</v>
      </c>
      <c r="U53" s="5">
        <f t="shared" si="6"/>
        <v>0</v>
      </c>
      <c r="V53" s="5">
        <f t="shared" si="7"/>
        <v>0</v>
      </c>
      <c r="W53" s="5">
        <f t="shared" si="8"/>
        <v>0</v>
      </c>
      <c r="X53" s="5">
        <f t="shared" si="9"/>
        <v>0</v>
      </c>
      <c r="Y53" s="209">
        <f t="shared" si="10"/>
        <v>0</v>
      </c>
      <c r="Z53" s="5">
        <f t="shared" si="11"/>
        <v>0</v>
      </c>
      <c r="AA53" s="5">
        <f t="shared" si="12"/>
        <v>0</v>
      </c>
      <c r="AB53" s="5">
        <f t="shared" si="13"/>
        <v>0</v>
      </c>
      <c r="AC53" s="5">
        <f t="shared" si="14"/>
        <v>0</v>
      </c>
      <c r="AD53" s="5">
        <f t="shared" si="15"/>
        <v>0</v>
      </c>
      <c r="AE53" s="5">
        <f t="shared" si="16"/>
        <v>0</v>
      </c>
      <c r="AF53" s="5">
        <f t="shared" si="17"/>
        <v>0</v>
      </c>
      <c r="AG53" s="5">
        <f t="shared" si="18"/>
        <v>0</v>
      </c>
      <c r="AH53" s="5">
        <f t="shared" si="19"/>
        <v>0</v>
      </c>
      <c r="AN53" s="101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40"/>
    </row>
    <row r="54" spans="1:54" ht="30" customHeight="1">
      <c r="A54" s="81">
        <v>42</v>
      </c>
      <c r="B54" s="225"/>
      <c r="C54" s="225"/>
      <c r="D54" s="225"/>
      <c r="E54" s="5" t="str">
        <f t="shared" si="20"/>
        <v>Seleccione un tipo </v>
      </c>
      <c r="F54" s="225"/>
      <c r="G54" s="225"/>
      <c r="H54" s="287"/>
      <c r="I54" s="288"/>
      <c r="P54" s="5">
        <f t="shared" si="1"/>
        <v>0</v>
      </c>
      <c r="Q54" s="5">
        <f t="shared" si="2"/>
        <v>0</v>
      </c>
      <c r="R54" s="5">
        <f t="shared" si="3"/>
        <v>0</v>
      </c>
      <c r="S54" s="5">
        <f t="shared" si="4"/>
        <v>0</v>
      </c>
      <c r="T54" s="5">
        <f t="shared" si="5"/>
        <v>0</v>
      </c>
      <c r="U54" s="5">
        <f t="shared" si="6"/>
        <v>0</v>
      </c>
      <c r="V54" s="5">
        <f t="shared" si="7"/>
        <v>0</v>
      </c>
      <c r="W54" s="5">
        <f t="shared" si="8"/>
        <v>0</v>
      </c>
      <c r="X54" s="5">
        <f t="shared" si="9"/>
        <v>0</v>
      </c>
      <c r="Y54" s="209">
        <f t="shared" si="10"/>
        <v>0</v>
      </c>
      <c r="Z54" s="5">
        <f t="shared" si="11"/>
        <v>0</v>
      </c>
      <c r="AA54" s="5">
        <f t="shared" si="12"/>
        <v>0</v>
      </c>
      <c r="AB54" s="5">
        <f t="shared" si="13"/>
        <v>0</v>
      </c>
      <c r="AC54" s="5">
        <f t="shared" si="14"/>
        <v>0</v>
      </c>
      <c r="AD54" s="5">
        <f t="shared" si="15"/>
        <v>0</v>
      </c>
      <c r="AE54" s="5">
        <f t="shared" si="16"/>
        <v>0</v>
      </c>
      <c r="AF54" s="5">
        <f t="shared" si="17"/>
        <v>0</v>
      </c>
      <c r="AG54" s="5">
        <f t="shared" si="18"/>
        <v>0</v>
      </c>
      <c r="AH54" s="5">
        <f t="shared" si="19"/>
        <v>0</v>
      </c>
      <c r="AN54" s="101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40"/>
    </row>
    <row r="55" spans="1:54" ht="30" customHeight="1">
      <c r="A55" s="81">
        <v>43</v>
      </c>
      <c r="B55" s="225"/>
      <c r="C55" s="225"/>
      <c r="D55" s="225"/>
      <c r="E55" s="5" t="str">
        <f t="shared" si="20"/>
        <v>Seleccione un tipo </v>
      </c>
      <c r="F55" s="225"/>
      <c r="G55" s="225"/>
      <c r="H55" s="287"/>
      <c r="I55" s="288"/>
      <c r="P55" s="5">
        <f t="shared" si="1"/>
        <v>0</v>
      </c>
      <c r="Q55" s="5">
        <f t="shared" si="2"/>
        <v>0</v>
      </c>
      <c r="R55" s="5">
        <f t="shared" si="3"/>
        <v>0</v>
      </c>
      <c r="S55" s="5">
        <f t="shared" si="4"/>
        <v>0</v>
      </c>
      <c r="T55" s="5">
        <f t="shared" si="5"/>
        <v>0</v>
      </c>
      <c r="U55" s="5">
        <f t="shared" si="6"/>
        <v>0</v>
      </c>
      <c r="V55" s="5">
        <f t="shared" si="7"/>
        <v>0</v>
      </c>
      <c r="W55" s="5">
        <f t="shared" si="8"/>
        <v>0</v>
      </c>
      <c r="X55" s="5">
        <f t="shared" si="9"/>
        <v>0</v>
      </c>
      <c r="Y55" s="209">
        <f t="shared" si="10"/>
        <v>0</v>
      </c>
      <c r="Z55" s="5">
        <f t="shared" si="11"/>
        <v>0</v>
      </c>
      <c r="AA55" s="5">
        <f t="shared" si="12"/>
        <v>0</v>
      </c>
      <c r="AB55" s="5">
        <f t="shared" si="13"/>
        <v>0</v>
      </c>
      <c r="AC55" s="5">
        <f t="shared" si="14"/>
        <v>0</v>
      </c>
      <c r="AD55" s="5">
        <f t="shared" si="15"/>
        <v>0</v>
      </c>
      <c r="AE55" s="5">
        <f t="shared" si="16"/>
        <v>0</v>
      </c>
      <c r="AF55" s="5">
        <f t="shared" si="17"/>
        <v>0</v>
      </c>
      <c r="AG55" s="5">
        <f t="shared" si="18"/>
        <v>0</v>
      </c>
      <c r="AH55" s="5">
        <f t="shared" si="19"/>
        <v>0</v>
      </c>
      <c r="AN55" s="101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40"/>
    </row>
    <row r="56" spans="1:54" ht="30" customHeight="1">
      <c r="A56" s="81">
        <v>44</v>
      </c>
      <c r="B56" s="225"/>
      <c r="C56" s="225"/>
      <c r="D56" s="225"/>
      <c r="E56" s="5" t="str">
        <f t="shared" si="20"/>
        <v>Seleccione un tipo </v>
      </c>
      <c r="F56" s="225"/>
      <c r="G56" s="225"/>
      <c r="H56" s="287"/>
      <c r="I56" s="288"/>
      <c r="P56" s="5">
        <f t="shared" si="1"/>
        <v>0</v>
      </c>
      <c r="Q56" s="5">
        <f t="shared" si="2"/>
        <v>0</v>
      </c>
      <c r="R56" s="5">
        <f t="shared" si="3"/>
        <v>0</v>
      </c>
      <c r="S56" s="5">
        <f t="shared" si="4"/>
        <v>0</v>
      </c>
      <c r="T56" s="5">
        <f t="shared" si="5"/>
        <v>0</v>
      </c>
      <c r="U56" s="5">
        <f t="shared" si="6"/>
        <v>0</v>
      </c>
      <c r="V56" s="5">
        <f t="shared" si="7"/>
        <v>0</v>
      </c>
      <c r="W56" s="5">
        <f t="shared" si="8"/>
        <v>0</v>
      </c>
      <c r="X56" s="5">
        <f t="shared" si="9"/>
        <v>0</v>
      </c>
      <c r="Y56" s="209">
        <f t="shared" si="10"/>
        <v>0</v>
      </c>
      <c r="Z56" s="5">
        <f t="shared" si="11"/>
        <v>0</v>
      </c>
      <c r="AA56" s="5">
        <f t="shared" si="12"/>
        <v>0</v>
      </c>
      <c r="AB56" s="5">
        <f t="shared" si="13"/>
        <v>0</v>
      </c>
      <c r="AC56" s="5">
        <f t="shared" si="14"/>
        <v>0</v>
      </c>
      <c r="AD56" s="5">
        <f t="shared" si="15"/>
        <v>0</v>
      </c>
      <c r="AE56" s="5">
        <f t="shared" si="16"/>
        <v>0</v>
      </c>
      <c r="AF56" s="5">
        <f t="shared" si="17"/>
        <v>0</v>
      </c>
      <c r="AG56" s="5">
        <f t="shared" si="18"/>
        <v>0</v>
      </c>
      <c r="AH56" s="5">
        <f t="shared" si="19"/>
        <v>0</v>
      </c>
      <c r="AN56" s="101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40"/>
    </row>
    <row r="57" spans="1:54" ht="30" customHeight="1">
      <c r="A57" s="81">
        <v>45</v>
      </c>
      <c r="B57" s="225"/>
      <c r="C57" s="225"/>
      <c r="D57" s="225"/>
      <c r="E57" s="5" t="str">
        <f t="shared" si="20"/>
        <v>Seleccione un tipo </v>
      </c>
      <c r="F57" s="225"/>
      <c r="G57" s="225"/>
      <c r="H57" s="287"/>
      <c r="I57" s="288"/>
      <c r="P57" s="5">
        <f t="shared" si="1"/>
        <v>0</v>
      </c>
      <c r="Q57" s="5">
        <f t="shared" si="2"/>
        <v>0</v>
      </c>
      <c r="R57" s="5">
        <f t="shared" si="3"/>
        <v>0</v>
      </c>
      <c r="S57" s="5">
        <f t="shared" si="4"/>
        <v>0</v>
      </c>
      <c r="T57" s="5">
        <f t="shared" si="5"/>
        <v>0</v>
      </c>
      <c r="U57" s="5">
        <f t="shared" si="6"/>
        <v>0</v>
      </c>
      <c r="V57" s="5">
        <f t="shared" si="7"/>
        <v>0</v>
      </c>
      <c r="W57" s="5">
        <f t="shared" si="8"/>
        <v>0</v>
      </c>
      <c r="X57" s="5">
        <f t="shared" si="9"/>
        <v>0</v>
      </c>
      <c r="Y57" s="209">
        <f t="shared" si="10"/>
        <v>0</v>
      </c>
      <c r="Z57" s="5">
        <f t="shared" si="11"/>
        <v>0</v>
      </c>
      <c r="AA57" s="5">
        <f t="shared" si="12"/>
        <v>0</v>
      </c>
      <c r="AB57" s="5">
        <f t="shared" si="13"/>
        <v>0</v>
      </c>
      <c r="AC57" s="5">
        <f t="shared" si="14"/>
        <v>0</v>
      </c>
      <c r="AD57" s="5">
        <f t="shared" si="15"/>
        <v>0</v>
      </c>
      <c r="AE57" s="5">
        <f t="shared" si="16"/>
        <v>0</v>
      </c>
      <c r="AF57" s="5">
        <f t="shared" si="17"/>
        <v>0</v>
      </c>
      <c r="AG57" s="5">
        <f t="shared" si="18"/>
        <v>0</v>
      </c>
      <c r="AH57" s="5">
        <f t="shared" si="19"/>
        <v>0</v>
      </c>
      <c r="AN57" s="101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40"/>
    </row>
    <row r="58" spans="1:54" ht="30" customHeight="1">
      <c r="A58" s="81">
        <v>46</v>
      </c>
      <c r="B58" s="225"/>
      <c r="C58" s="225"/>
      <c r="D58" s="225"/>
      <c r="E58" s="5" t="str">
        <f t="shared" si="20"/>
        <v>Seleccione un tipo </v>
      </c>
      <c r="F58" s="225"/>
      <c r="G58" s="225"/>
      <c r="H58" s="287"/>
      <c r="I58" s="288"/>
      <c r="P58" s="5">
        <f t="shared" si="1"/>
        <v>0</v>
      </c>
      <c r="Q58" s="5">
        <f t="shared" si="2"/>
        <v>0</v>
      </c>
      <c r="R58" s="5">
        <f t="shared" si="3"/>
        <v>0</v>
      </c>
      <c r="S58" s="5">
        <f t="shared" si="4"/>
        <v>0</v>
      </c>
      <c r="T58" s="5">
        <f t="shared" si="5"/>
        <v>0</v>
      </c>
      <c r="U58" s="5">
        <f t="shared" si="6"/>
        <v>0</v>
      </c>
      <c r="V58" s="5">
        <f t="shared" si="7"/>
        <v>0</v>
      </c>
      <c r="W58" s="5">
        <f t="shared" si="8"/>
        <v>0</v>
      </c>
      <c r="X58" s="5">
        <f t="shared" si="9"/>
        <v>0</v>
      </c>
      <c r="Y58" s="209">
        <f t="shared" si="10"/>
        <v>0</v>
      </c>
      <c r="Z58" s="5">
        <f t="shared" si="11"/>
        <v>0</v>
      </c>
      <c r="AA58" s="5">
        <f t="shared" si="12"/>
        <v>0</v>
      </c>
      <c r="AB58" s="5">
        <f t="shared" si="13"/>
        <v>0</v>
      </c>
      <c r="AC58" s="5">
        <f t="shared" si="14"/>
        <v>0</v>
      </c>
      <c r="AD58" s="5">
        <f t="shared" si="15"/>
        <v>0</v>
      </c>
      <c r="AE58" s="5">
        <f t="shared" si="16"/>
        <v>0</v>
      </c>
      <c r="AF58" s="5">
        <f t="shared" si="17"/>
        <v>0</v>
      </c>
      <c r="AG58" s="5">
        <f t="shared" si="18"/>
        <v>0</v>
      </c>
      <c r="AH58" s="5">
        <f t="shared" si="19"/>
        <v>0</v>
      </c>
      <c r="AN58" s="101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40"/>
    </row>
    <row r="59" spans="1:54" ht="30" customHeight="1">
      <c r="A59" s="81">
        <v>47</v>
      </c>
      <c r="B59" s="225"/>
      <c r="C59" s="225"/>
      <c r="D59" s="225"/>
      <c r="E59" s="5" t="str">
        <f t="shared" si="20"/>
        <v>Seleccione un tipo </v>
      </c>
      <c r="F59" s="225"/>
      <c r="G59" s="225"/>
      <c r="H59" s="287"/>
      <c r="I59" s="288"/>
      <c r="P59" s="5">
        <f t="shared" si="1"/>
        <v>0</v>
      </c>
      <c r="Q59" s="5">
        <f t="shared" si="2"/>
        <v>0</v>
      </c>
      <c r="R59" s="5">
        <f t="shared" si="3"/>
        <v>0</v>
      </c>
      <c r="S59" s="5">
        <f t="shared" si="4"/>
        <v>0</v>
      </c>
      <c r="T59" s="5">
        <f t="shared" si="5"/>
        <v>0</v>
      </c>
      <c r="U59" s="5">
        <f t="shared" si="6"/>
        <v>0</v>
      </c>
      <c r="V59" s="5">
        <f t="shared" si="7"/>
        <v>0</v>
      </c>
      <c r="W59" s="5">
        <f t="shared" si="8"/>
        <v>0</v>
      </c>
      <c r="X59" s="5">
        <f t="shared" si="9"/>
        <v>0</v>
      </c>
      <c r="Y59" s="209">
        <f t="shared" si="10"/>
        <v>0</v>
      </c>
      <c r="Z59" s="5">
        <f t="shared" si="11"/>
        <v>0</v>
      </c>
      <c r="AA59" s="5">
        <f t="shared" si="12"/>
        <v>0</v>
      </c>
      <c r="AB59" s="5">
        <f t="shared" si="13"/>
        <v>0</v>
      </c>
      <c r="AC59" s="5">
        <f t="shared" si="14"/>
        <v>0</v>
      </c>
      <c r="AD59" s="5">
        <f t="shared" si="15"/>
        <v>0</v>
      </c>
      <c r="AE59" s="5">
        <f t="shared" si="16"/>
        <v>0</v>
      </c>
      <c r="AF59" s="5">
        <f t="shared" si="17"/>
        <v>0</v>
      </c>
      <c r="AG59" s="5">
        <f t="shared" si="18"/>
        <v>0</v>
      </c>
      <c r="AH59" s="5">
        <f t="shared" si="19"/>
        <v>0</v>
      </c>
      <c r="AN59" s="101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40"/>
    </row>
    <row r="60" spans="1:54" ht="30" customHeight="1">
      <c r="A60" s="81">
        <v>48</v>
      </c>
      <c r="B60" s="225"/>
      <c r="C60" s="225"/>
      <c r="D60" s="225"/>
      <c r="E60" s="5" t="str">
        <f t="shared" si="20"/>
        <v>Seleccione un tipo </v>
      </c>
      <c r="F60" s="225"/>
      <c r="G60" s="225"/>
      <c r="H60" s="287"/>
      <c r="I60" s="288"/>
      <c r="P60" s="5">
        <f t="shared" si="1"/>
        <v>0</v>
      </c>
      <c r="Q60" s="5">
        <f t="shared" si="2"/>
        <v>0</v>
      </c>
      <c r="R60" s="5">
        <f t="shared" si="3"/>
        <v>0</v>
      </c>
      <c r="S60" s="5">
        <f t="shared" si="4"/>
        <v>0</v>
      </c>
      <c r="T60" s="5">
        <f t="shared" si="5"/>
        <v>0</v>
      </c>
      <c r="U60" s="5">
        <f t="shared" si="6"/>
        <v>0</v>
      </c>
      <c r="V60" s="5">
        <f t="shared" si="7"/>
        <v>0</v>
      </c>
      <c r="W60" s="5">
        <f t="shared" si="8"/>
        <v>0</v>
      </c>
      <c r="X60" s="5">
        <f t="shared" si="9"/>
        <v>0</v>
      </c>
      <c r="Y60" s="209">
        <f t="shared" si="10"/>
        <v>0</v>
      </c>
      <c r="Z60" s="5">
        <f t="shared" si="11"/>
        <v>0</v>
      </c>
      <c r="AA60" s="5">
        <f t="shared" si="12"/>
        <v>0</v>
      </c>
      <c r="AB60" s="5">
        <f t="shared" si="13"/>
        <v>0</v>
      </c>
      <c r="AC60" s="5">
        <f t="shared" si="14"/>
        <v>0</v>
      </c>
      <c r="AD60" s="5">
        <f t="shared" si="15"/>
        <v>0</v>
      </c>
      <c r="AE60" s="5">
        <f t="shared" si="16"/>
        <v>0</v>
      </c>
      <c r="AF60" s="5">
        <f t="shared" si="17"/>
        <v>0</v>
      </c>
      <c r="AG60" s="5">
        <f t="shared" si="18"/>
        <v>0</v>
      </c>
      <c r="AH60" s="5">
        <f t="shared" si="19"/>
        <v>0</v>
      </c>
      <c r="AN60" s="101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40"/>
    </row>
    <row r="61" spans="1:54" ht="30" customHeight="1">
      <c r="A61" s="81">
        <v>49</v>
      </c>
      <c r="B61" s="225"/>
      <c r="C61" s="225"/>
      <c r="D61" s="225"/>
      <c r="E61" s="5" t="str">
        <f t="shared" si="20"/>
        <v>Seleccione un tipo </v>
      </c>
      <c r="F61" s="225"/>
      <c r="G61" s="225"/>
      <c r="H61" s="287"/>
      <c r="I61" s="288"/>
      <c r="P61" s="5">
        <f t="shared" si="1"/>
        <v>0</v>
      </c>
      <c r="Q61" s="5">
        <f t="shared" si="2"/>
        <v>0</v>
      </c>
      <c r="R61" s="5">
        <f t="shared" si="3"/>
        <v>0</v>
      </c>
      <c r="S61" s="5">
        <f t="shared" si="4"/>
        <v>0</v>
      </c>
      <c r="T61" s="5">
        <f t="shared" si="5"/>
        <v>0</v>
      </c>
      <c r="U61" s="5">
        <f t="shared" si="6"/>
        <v>0</v>
      </c>
      <c r="V61" s="5">
        <f t="shared" si="7"/>
        <v>0</v>
      </c>
      <c r="W61" s="5">
        <f t="shared" si="8"/>
        <v>0</v>
      </c>
      <c r="X61" s="5">
        <f t="shared" si="9"/>
        <v>0</v>
      </c>
      <c r="Y61" s="209">
        <f t="shared" si="10"/>
        <v>0</v>
      </c>
      <c r="Z61" s="5">
        <f t="shared" si="11"/>
        <v>0</v>
      </c>
      <c r="AA61" s="5">
        <f t="shared" si="12"/>
        <v>0</v>
      </c>
      <c r="AB61" s="5">
        <f t="shared" si="13"/>
        <v>0</v>
      </c>
      <c r="AC61" s="5">
        <f t="shared" si="14"/>
        <v>0</v>
      </c>
      <c r="AD61" s="5">
        <f t="shared" si="15"/>
        <v>0</v>
      </c>
      <c r="AE61" s="5">
        <f t="shared" si="16"/>
        <v>0</v>
      </c>
      <c r="AF61" s="5">
        <f t="shared" si="17"/>
        <v>0</v>
      </c>
      <c r="AG61" s="5">
        <f t="shared" si="18"/>
        <v>0</v>
      </c>
      <c r="AH61" s="5">
        <f t="shared" si="19"/>
        <v>0</v>
      </c>
      <c r="AN61" s="101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40"/>
    </row>
    <row r="62" spans="1:54" ht="30" customHeight="1">
      <c r="A62" s="81">
        <v>50</v>
      </c>
      <c r="B62" s="225"/>
      <c r="C62" s="225"/>
      <c r="D62" s="225"/>
      <c r="E62" s="5" t="str">
        <f t="shared" si="20"/>
        <v>Seleccione un tipo </v>
      </c>
      <c r="F62" s="225"/>
      <c r="G62" s="225"/>
      <c r="H62" s="287"/>
      <c r="I62" s="288"/>
      <c r="P62" s="5">
        <f t="shared" si="1"/>
        <v>0</v>
      </c>
      <c r="Q62" s="5">
        <f t="shared" si="2"/>
        <v>0</v>
      </c>
      <c r="R62" s="5">
        <f t="shared" si="3"/>
        <v>0</v>
      </c>
      <c r="S62" s="5">
        <f t="shared" si="4"/>
        <v>0</v>
      </c>
      <c r="T62" s="5">
        <f t="shared" si="5"/>
        <v>0</v>
      </c>
      <c r="U62" s="5">
        <f t="shared" si="6"/>
        <v>0</v>
      </c>
      <c r="V62" s="5">
        <f t="shared" si="7"/>
        <v>0</v>
      </c>
      <c r="W62" s="5">
        <f t="shared" si="8"/>
        <v>0</v>
      </c>
      <c r="X62" s="5">
        <f t="shared" si="9"/>
        <v>0</v>
      </c>
      <c r="Y62" s="209">
        <f t="shared" si="10"/>
        <v>0</v>
      </c>
      <c r="Z62" s="5">
        <f t="shared" si="11"/>
        <v>0</v>
      </c>
      <c r="AA62" s="5">
        <f t="shared" si="12"/>
        <v>0</v>
      </c>
      <c r="AB62" s="5">
        <f t="shared" si="13"/>
        <v>0</v>
      </c>
      <c r="AC62" s="5">
        <f t="shared" si="14"/>
        <v>0</v>
      </c>
      <c r="AD62" s="5">
        <f t="shared" si="15"/>
        <v>0</v>
      </c>
      <c r="AE62" s="5">
        <f t="shared" si="16"/>
        <v>0</v>
      </c>
      <c r="AF62" s="5">
        <f t="shared" si="17"/>
        <v>0</v>
      </c>
      <c r="AG62" s="5">
        <f t="shared" si="18"/>
        <v>0</v>
      </c>
      <c r="AH62" s="5">
        <f t="shared" si="19"/>
        <v>0</v>
      </c>
      <c r="AN62" s="101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40"/>
    </row>
    <row r="63" spans="1:54" ht="30" customHeight="1">
      <c r="A63" s="81">
        <v>51</v>
      </c>
      <c r="B63" s="225"/>
      <c r="C63" s="225"/>
      <c r="D63" s="225"/>
      <c r="E63" s="5" t="str">
        <f t="shared" si="20"/>
        <v>Seleccione un tipo </v>
      </c>
      <c r="F63" s="225"/>
      <c r="G63" s="225"/>
      <c r="H63" s="287"/>
      <c r="I63" s="288"/>
      <c r="P63" s="5">
        <f t="shared" si="1"/>
        <v>0</v>
      </c>
      <c r="Q63" s="5">
        <f t="shared" si="2"/>
        <v>0</v>
      </c>
      <c r="R63" s="5">
        <f t="shared" si="3"/>
        <v>0</v>
      </c>
      <c r="S63" s="5">
        <f t="shared" si="4"/>
        <v>0</v>
      </c>
      <c r="T63" s="5">
        <f t="shared" si="5"/>
        <v>0</v>
      </c>
      <c r="U63" s="5">
        <f t="shared" si="6"/>
        <v>0</v>
      </c>
      <c r="V63" s="5">
        <f t="shared" si="7"/>
        <v>0</v>
      </c>
      <c r="W63" s="5">
        <f t="shared" si="8"/>
        <v>0</v>
      </c>
      <c r="X63" s="5">
        <f t="shared" si="9"/>
        <v>0</v>
      </c>
      <c r="Y63" s="209">
        <f t="shared" si="10"/>
        <v>0</v>
      </c>
      <c r="Z63" s="5">
        <f t="shared" si="11"/>
        <v>0</v>
      </c>
      <c r="AA63" s="5">
        <f t="shared" si="12"/>
        <v>0</v>
      </c>
      <c r="AB63" s="5">
        <f t="shared" si="13"/>
        <v>0</v>
      </c>
      <c r="AC63" s="5">
        <f t="shared" si="14"/>
        <v>0</v>
      </c>
      <c r="AD63" s="5">
        <f t="shared" si="15"/>
        <v>0</v>
      </c>
      <c r="AE63" s="5">
        <f t="shared" si="16"/>
        <v>0</v>
      </c>
      <c r="AF63" s="5">
        <f t="shared" si="17"/>
        <v>0</v>
      </c>
      <c r="AG63" s="5">
        <f t="shared" si="18"/>
        <v>0</v>
      </c>
      <c r="AH63" s="5">
        <f t="shared" si="19"/>
        <v>0</v>
      </c>
      <c r="AN63" s="101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40"/>
    </row>
    <row r="64" spans="1:54" ht="30" customHeight="1">
      <c r="A64" s="81">
        <v>52</v>
      </c>
      <c r="B64" s="225"/>
      <c r="C64" s="225"/>
      <c r="D64" s="225"/>
      <c r="E64" s="5" t="str">
        <f t="shared" si="20"/>
        <v>Seleccione un tipo </v>
      </c>
      <c r="F64" s="225"/>
      <c r="G64" s="225"/>
      <c r="H64" s="287"/>
      <c r="I64" s="288"/>
      <c r="P64" s="5">
        <f t="shared" si="1"/>
        <v>0</v>
      </c>
      <c r="Q64" s="5">
        <f t="shared" si="2"/>
        <v>0</v>
      </c>
      <c r="R64" s="5">
        <f t="shared" si="3"/>
        <v>0</v>
      </c>
      <c r="S64" s="5">
        <f t="shared" si="4"/>
        <v>0</v>
      </c>
      <c r="T64" s="5">
        <f t="shared" si="5"/>
        <v>0</v>
      </c>
      <c r="U64" s="5">
        <f t="shared" si="6"/>
        <v>0</v>
      </c>
      <c r="V64" s="5">
        <f t="shared" si="7"/>
        <v>0</v>
      </c>
      <c r="W64" s="5">
        <f t="shared" si="8"/>
        <v>0</v>
      </c>
      <c r="X64" s="5">
        <f t="shared" si="9"/>
        <v>0</v>
      </c>
      <c r="Y64" s="209">
        <f t="shared" si="10"/>
        <v>0</v>
      </c>
      <c r="Z64" s="5">
        <f t="shared" si="11"/>
        <v>0</v>
      </c>
      <c r="AA64" s="5">
        <f t="shared" si="12"/>
        <v>0</v>
      </c>
      <c r="AB64" s="5">
        <f t="shared" si="13"/>
        <v>0</v>
      </c>
      <c r="AC64" s="5">
        <f t="shared" si="14"/>
        <v>0</v>
      </c>
      <c r="AD64" s="5">
        <f t="shared" si="15"/>
        <v>0</v>
      </c>
      <c r="AE64" s="5">
        <f t="shared" si="16"/>
        <v>0</v>
      </c>
      <c r="AF64" s="5">
        <f t="shared" si="17"/>
        <v>0</v>
      </c>
      <c r="AG64" s="5">
        <f t="shared" si="18"/>
        <v>0</v>
      </c>
      <c r="AH64" s="5">
        <f t="shared" si="19"/>
        <v>0</v>
      </c>
      <c r="AN64" s="101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40"/>
    </row>
    <row r="65" spans="1:54" ht="30" customHeight="1">
      <c r="A65" s="81">
        <v>53</v>
      </c>
      <c r="B65" s="225"/>
      <c r="C65" s="225"/>
      <c r="D65" s="225"/>
      <c r="E65" s="5" t="str">
        <f t="shared" si="20"/>
        <v>Seleccione un tipo </v>
      </c>
      <c r="F65" s="225"/>
      <c r="G65" s="225"/>
      <c r="H65" s="287"/>
      <c r="I65" s="288"/>
      <c r="P65" s="5">
        <f t="shared" si="1"/>
        <v>0</v>
      </c>
      <c r="Q65" s="5">
        <f t="shared" si="2"/>
        <v>0</v>
      </c>
      <c r="R65" s="5">
        <f t="shared" si="3"/>
        <v>0</v>
      </c>
      <c r="S65" s="5">
        <f t="shared" si="4"/>
        <v>0</v>
      </c>
      <c r="T65" s="5">
        <f t="shared" si="5"/>
        <v>0</v>
      </c>
      <c r="U65" s="5">
        <f t="shared" si="6"/>
        <v>0</v>
      </c>
      <c r="V65" s="5">
        <f t="shared" si="7"/>
        <v>0</v>
      </c>
      <c r="W65" s="5">
        <f t="shared" si="8"/>
        <v>0</v>
      </c>
      <c r="X65" s="5">
        <f t="shared" si="9"/>
        <v>0</v>
      </c>
      <c r="Y65" s="209">
        <f t="shared" si="10"/>
        <v>0</v>
      </c>
      <c r="Z65" s="5">
        <f t="shared" si="11"/>
        <v>0</v>
      </c>
      <c r="AA65" s="5">
        <f t="shared" si="12"/>
        <v>0</v>
      </c>
      <c r="AB65" s="5">
        <f t="shared" si="13"/>
        <v>0</v>
      </c>
      <c r="AC65" s="5">
        <f t="shared" si="14"/>
        <v>0</v>
      </c>
      <c r="AD65" s="5">
        <f t="shared" si="15"/>
        <v>0</v>
      </c>
      <c r="AE65" s="5">
        <f t="shared" si="16"/>
        <v>0</v>
      </c>
      <c r="AF65" s="5">
        <f t="shared" si="17"/>
        <v>0</v>
      </c>
      <c r="AG65" s="5">
        <f t="shared" si="18"/>
        <v>0</v>
      </c>
      <c r="AH65" s="5">
        <f t="shared" si="19"/>
        <v>0</v>
      </c>
      <c r="AN65" s="101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40"/>
    </row>
    <row r="66" spans="1:54" ht="30" customHeight="1">
      <c r="A66" s="81">
        <v>54</v>
      </c>
      <c r="B66" s="225"/>
      <c r="C66" s="225"/>
      <c r="D66" s="225"/>
      <c r="E66" s="5" t="str">
        <f t="shared" si="20"/>
        <v>Seleccione un tipo </v>
      </c>
      <c r="F66" s="225"/>
      <c r="G66" s="225"/>
      <c r="H66" s="287"/>
      <c r="I66" s="288"/>
      <c r="P66" s="5">
        <f t="shared" si="1"/>
        <v>0</v>
      </c>
      <c r="Q66" s="5">
        <f t="shared" si="2"/>
        <v>0</v>
      </c>
      <c r="R66" s="5">
        <f t="shared" si="3"/>
        <v>0</v>
      </c>
      <c r="S66" s="5">
        <f t="shared" si="4"/>
        <v>0</v>
      </c>
      <c r="T66" s="5">
        <f t="shared" si="5"/>
        <v>0</v>
      </c>
      <c r="U66" s="5">
        <f t="shared" si="6"/>
        <v>0</v>
      </c>
      <c r="V66" s="5">
        <f t="shared" si="7"/>
        <v>0</v>
      </c>
      <c r="W66" s="5">
        <f t="shared" si="8"/>
        <v>0</v>
      </c>
      <c r="X66" s="5">
        <f t="shared" si="9"/>
        <v>0</v>
      </c>
      <c r="Y66" s="209">
        <f t="shared" si="10"/>
        <v>0</v>
      </c>
      <c r="Z66" s="5">
        <f t="shared" si="11"/>
        <v>0</v>
      </c>
      <c r="AA66" s="5">
        <f t="shared" si="12"/>
        <v>0</v>
      </c>
      <c r="AB66" s="5">
        <f t="shared" si="13"/>
        <v>0</v>
      </c>
      <c r="AC66" s="5">
        <f t="shared" si="14"/>
        <v>0</v>
      </c>
      <c r="AD66" s="5">
        <f t="shared" si="15"/>
        <v>0</v>
      </c>
      <c r="AE66" s="5">
        <f t="shared" si="16"/>
        <v>0</v>
      </c>
      <c r="AF66" s="5">
        <f t="shared" si="17"/>
        <v>0</v>
      </c>
      <c r="AG66" s="5">
        <f t="shared" si="18"/>
        <v>0</v>
      </c>
      <c r="AH66" s="5">
        <f t="shared" si="19"/>
        <v>0</v>
      </c>
      <c r="AN66" s="101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40"/>
    </row>
    <row r="67" spans="1:54" ht="30" customHeight="1">
      <c r="A67" s="81">
        <v>55</v>
      </c>
      <c r="B67" s="225"/>
      <c r="C67" s="225"/>
      <c r="D67" s="225"/>
      <c r="E67" s="5" t="str">
        <f t="shared" si="20"/>
        <v>Seleccione un tipo </v>
      </c>
      <c r="F67" s="225"/>
      <c r="G67" s="225"/>
      <c r="H67" s="287"/>
      <c r="I67" s="288"/>
      <c r="P67" s="5">
        <f t="shared" si="1"/>
        <v>0</v>
      </c>
      <c r="Q67" s="5">
        <f t="shared" si="2"/>
        <v>0</v>
      </c>
      <c r="R67" s="5">
        <f t="shared" si="3"/>
        <v>0</v>
      </c>
      <c r="S67" s="5">
        <f t="shared" si="4"/>
        <v>0</v>
      </c>
      <c r="T67" s="5">
        <f t="shared" si="5"/>
        <v>0</v>
      </c>
      <c r="U67" s="5">
        <f t="shared" si="6"/>
        <v>0</v>
      </c>
      <c r="V67" s="5">
        <f t="shared" si="7"/>
        <v>0</v>
      </c>
      <c r="W67" s="5">
        <f t="shared" si="8"/>
        <v>0</v>
      </c>
      <c r="X67" s="5">
        <f t="shared" si="9"/>
        <v>0</v>
      </c>
      <c r="Y67" s="209">
        <f t="shared" si="10"/>
        <v>0</v>
      </c>
      <c r="Z67" s="5">
        <f t="shared" si="11"/>
        <v>0</v>
      </c>
      <c r="AA67" s="5">
        <f t="shared" si="12"/>
        <v>0</v>
      </c>
      <c r="AB67" s="5">
        <f t="shared" si="13"/>
        <v>0</v>
      </c>
      <c r="AC67" s="5">
        <f t="shared" si="14"/>
        <v>0</v>
      </c>
      <c r="AD67" s="5">
        <f t="shared" si="15"/>
        <v>0</v>
      </c>
      <c r="AE67" s="5">
        <f t="shared" si="16"/>
        <v>0</v>
      </c>
      <c r="AF67" s="5">
        <f t="shared" si="17"/>
        <v>0</v>
      </c>
      <c r="AG67" s="5">
        <f t="shared" si="18"/>
        <v>0</v>
      </c>
      <c r="AH67" s="5">
        <f t="shared" si="19"/>
        <v>0</v>
      </c>
      <c r="AN67" s="101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40"/>
    </row>
    <row r="68" spans="1:54" ht="30" customHeight="1">
      <c r="A68" s="81">
        <v>56</v>
      </c>
      <c r="B68" s="225"/>
      <c r="C68" s="225"/>
      <c r="D68" s="225"/>
      <c r="E68" s="5" t="str">
        <f t="shared" si="20"/>
        <v>Seleccione un tipo </v>
      </c>
      <c r="F68" s="225"/>
      <c r="G68" s="225"/>
      <c r="H68" s="287"/>
      <c r="I68" s="288"/>
      <c r="P68" s="5">
        <f t="shared" si="1"/>
        <v>0</v>
      </c>
      <c r="Q68" s="5">
        <f t="shared" si="2"/>
        <v>0</v>
      </c>
      <c r="R68" s="5">
        <f t="shared" si="3"/>
        <v>0</v>
      </c>
      <c r="S68" s="5">
        <f t="shared" si="4"/>
        <v>0</v>
      </c>
      <c r="T68" s="5">
        <f t="shared" si="5"/>
        <v>0</v>
      </c>
      <c r="U68" s="5">
        <f t="shared" si="6"/>
        <v>0</v>
      </c>
      <c r="V68" s="5">
        <f t="shared" si="7"/>
        <v>0</v>
      </c>
      <c r="W68" s="5">
        <f t="shared" si="8"/>
        <v>0</v>
      </c>
      <c r="X68" s="5">
        <f t="shared" si="9"/>
        <v>0</v>
      </c>
      <c r="Y68" s="209">
        <f t="shared" si="10"/>
        <v>0</v>
      </c>
      <c r="Z68" s="5">
        <f t="shared" si="11"/>
        <v>0</v>
      </c>
      <c r="AA68" s="5">
        <f t="shared" si="12"/>
        <v>0</v>
      </c>
      <c r="AB68" s="5">
        <f t="shared" si="13"/>
        <v>0</v>
      </c>
      <c r="AC68" s="5">
        <f t="shared" si="14"/>
        <v>0</v>
      </c>
      <c r="AD68" s="5">
        <f t="shared" si="15"/>
        <v>0</v>
      </c>
      <c r="AE68" s="5">
        <f t="shared" si="16"/>
        <v>0</v>
      </c>
      <c r="AF68" s="5">
        <f t="shared" si="17"/>
        <v>0</v>
      </c>
      <c r="AG68" s="5">
        <f t="shared" si="18"/>
        <v>0</v>
      </c>
      <c r="AH68" s="5">
        <f t="shared" si="19"/>
        <v>0</v>
      </c>
      <c r="AN68" s="101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40"/>
    </row>
    <row r="69" spans="1:54" ht="30" customHeight="1">
      <c r="A69" s="81">
        <v>57</v>
      </c>
      <c r="B69" s="225"/>
      <c r="C69" s="225"/>
      <c r="D69" s="225"/>
      <c r="E69" s="5" t="str">
        <f t="shared" si="20"/>
        <v>Seleccione un tipo </v>
      </c>
      <c r="F69" s="225"/>
      <c r="G69" s="225"/>
      <c r="H69" s="287"/>
      <c r="I69" s="288"/>
      <c r="P69" s="5">
        <f t="shared" si="1"/>
        <v>0</v>
      </c>
      <c r="Q69" s="5">
        <f t="shared" si="2"/>
        <v>0</v>
      </c>
      <c r="R69" s="5">
        <f t="shared" si="3"/>
        <v>0</v>
      </c>
      <c r="S69" s="5">
        <f t="shared" si="4"/>
        <v>0</v>
      </c>
      <c r="T69" s="5">
        <f t="shared" si="5"/>
        <v>0</v>
      </c>
      <c r="U69" s="5">
        <f t="shared" si="6"/>
        <v>0</v>
      </c>
      <c r="V69" s="5">
        <f t="shared" si="7"/>
        <v>0</v>
      </c>
      <c r="W69" s="5">
        <f t="shared" si="8"/>
        <v>0</v>
      </c>
      <c r="X69" s="5">
        <f t="shared" si="9"/>
        <v>0</v>
      </c>
      <c r="Y69" s="209">
        <f t="shared" si="10"/>
        <v>0</v>
      </c>
      <c r="Z69" s="5">
        <f t="shared" si="11"/>
        <v>0</v>
      </c>
      <c r="AA69" s="5">
        <f t="shared" si="12"/>
        <v>0</v>
      </c>
      <c r="AB69" s="5">
        <f t="shared" si="13"/>
        <v>0</v>
      </c>
      <c r="AC69" s="5">
        <f t="shared" si="14"/>
        <v>0</v>
      </c>
      <c r="AD69" s="5">
        <f t="shared" si="15"/>
        <v>0</v>
      </c>
      <c r="AE69" s="5">
        <f t="shared" si="16"/>
        <v>0</v>
      </c>
      <c r="AF69" s="5">
        <f t="shared" si="17"/>
        <v>0</v>
      </c>
      <c r="AG69" s="5">
        <f t="shared" si="18"/>
        <v>0</v>
      </c>
      <c r="AH69" s="5">
        <f t="shared" si="19"/>
        <v>0</v>
      </c>
      <c r="AN69" s="101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40"/>
    </row>
    <row r="70" spans="1:54" ht="30" customHeight="1">
      <c r="A70" s="81">
        <v>58</v>
      </c>
      <c r="B70" s="225"/>
      <c r="C70" s="225"/>
      <c r="D70" s="225"/>
      <c r="E70" s="5" t="str">
        <f t="shared" si="20"/>
        <v>Seleccione un tipo </v>
      </c>
      <c r="F70" s="225"/>
      <c r="G70" s="225"/>
      <c r="H70" s="287"/>
      <c r="I70" s="288"/>
      <c r="P70" s="5">
        <f t="shared" si="1"/>
        <v>0</v>
      </c>
      <c r="Q70" s="5">
        <f t="shared" si="2"/>
        <v>0</v>
      </c>
      <c r="R70" s="5">
        <f t="shared" si="3"/>
        <v>0</v>
      </c>
      <c r="S70" s="5">
        <f t="shared" si="4"/>
        <v>0</v>
      </c>
      <c r="T70" s="5">
        <f t="shared" si="5"/>
        <v>0</v>
      </c>
      <c r="U70" s="5">
        <f t="shared" si="6"/>
        <v>0</v>
      </c>
      <c r="V70" s="5">
        <f t="shared" si="7"/>
        <v>0</v>
      </c>
      <c r="W70" s="5">
        <f t="shared" si="8"/>
        <v>0</v>
      </c>
      <c r="X70" s="5">
        <f t="shared" si="9"/>
        <v>0</v>
      </c>
      <c r="Y70" s="209">
        <f t="shared" si="10"/>
        <v>0</v>
      </c>
      <c r="Z70" s="5">
        <f t="shared" si="11"/>
        <v>0</v>
      </c>
      <c r="AA70" s="5">
        <f t="shared" si="12"/>
        <v>0</v>
      </c>
      <c r="AB70" s="5">
        <f t="shared" si="13"/>
        <v>0</v>
      </c>
      <c r="AC70" s="5">
        <f t="shared" si="14"/>
        <v>0</v>
      </c>
      <c r="AD70" s="5">
        <f t="shared" si="15"/>
        <v>0</v>
      </c>
      <c r="AE70" s="5">
        <f t="shared" si="16"/>
        <v>0</v>
      </c>
      <c r="AF70" s="5">
        <f t="shared" si="17"/>
        <v>0</v>
      </c>
      <c r="AG70" s="5">
        <f t="shared" si="18"/>
        <v>0</v>
      </c>
      <c r="AH70" s="5">
        <f t="shared" si="19"/>
        <v>0</v>
      </c>
      <c r="AN70" s="101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40"/>
    </row>
    <row r="71" spans="1:54" ht="30" customHeight="1">
      <c r="A71" s="81">
        <v>59</v>
      </c>
      <c r="B71" s="225"/>
      <c r="C71" s="225"/>
      <c r="D71" s="225"/>
      <c r="E71" s="5" t="str">
        <f t="shared" si="20"/>
        <v>Seleccione un tipo </v>
      </c>
      <c r="F71" s="225"/>
      <c r="G71" s="225"/>
      <c r="H71" s="287"/>
      <c r="I71" s="288"/>
      <c r="P71" s="5">
        <f t="shared" si="1"/>
        <v>0</v>
      </c>
      <c r="Q71" s="5">
        <f t="shared" si="2"/>
        <v>0</v>
      </c>
      <c r="R71" s="5">
        <f t="shared" si="3"/>
        <v>0</v>
      </c>
      <c r="S71" s="5">
        <f t="shared" si="4"/>
        <v>0</v>
      </c>
      <c r="T71" s="5">
        <f t="shared" si="5"/>
        <v>0</v>
      </c>
      <c r="U71" s="5">
        <f t="shared" si="6"/>
        <v>0</v>
      </c>
      <c r="V71" s="5">
        <f t="shared" si="7"/>
        <v>0</v>
      </c>
      <c r="W71" s="5">
        <f t="shared" si="8"/>
        <v>0</v>
      </c>
      <c r="X71" s="5">
        <f t="shared" si="9"/>
        <v>0</v>
      </c>
      <c r="Y71" s="209">
        <f t="shared" si="10"/>
        <v>0</v>
      </c>
      <c r="Z71" s="5">
        <f t="shared" si="11"/>
        <v>0</v>
      </c>
      <c r="AA71" s="5">
        <f t="shared" si="12"/>
        <v>0</v>
      </c>
      <c r="AB71" s="5">
        <f t="shared" si="13"/>
        <v>0</v>
      </c>
      <c r="AC71" s="5">
        <f t="shared" si="14"/>
        <v>0</v>
      </c>
      <c r="AD71" s="5">
        <f t="shared" si="15"/>
        <v>0</v>
      </c>
      <c r="AE71" s="5">
        <f t="shared" si="16"/>
        <v>0</v>
      </c>
      <c r="AF71" s="5">
        <f t="shared" si="17"/>
        <v>0</v>
      </c>
      <c r="AG71" s="5">
        <f t="shared" si="18"/>
        <v>0</v>
      </c>
      <c r="AH71" s="5">
        <f t="shared" si="19"/>
        <v>0</v>
      </c>
      <c r="AN71" s="101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40"/>
    </row>
    <row r="72" spans="1:54" ht="30" customHeight="1">
      <c r="A72" s="81">
        <v>60</v>
      </c>
      <c r="B72" s="225"/>
      <c r="C72" s="225"/>
      <c r="D72" s="225"/>
      <c r="E72" s="5" t="str">
        <f t="shared" si="20"/>
        <v>Seleccione un tipo </v>
      </c>
      <c r="F72" s="225"/>
      <c r="G72" s="225"/>
      <c r="H72" s="287"/>
      <c r="I72" s="288"/>
      <c r="P72" s="5">
        <f t="shared" si="1"/>
        <v>0</v>
      </c>
      <c r="Q72" s="5">
        <f t="shared" si="2"/>
        <v>0</v>
      </c>
      <c r="R72" s="5">
        <f t="shared" si="3"/>
        <v>0</v>
      </c>
      <c r="S72" s="5">
        <f t="shared" si="4"/>
        <v>0</v>
      </c>
      <c r="T72" s="5">
        <f t="shared" si="5"/>
        <v>0</v>
      </c>
      <c r="U72" s="5">
        <f t="shared" si="6"/>
        <v>0</v>
      </c>
      <c r="V72" s="5">
        <f t="shared" si="7"/>
        <v>0</v>
      </c>
      <c r="W72" s="5">
        <f t="shared" si="8"/>
        <v>0</v>
      </c>
      <c r="X72" s="5">
        <f t="shared" si="9"/>
        <v>0</v>
      </c>
      <c r="Y72" s="209">
        <f t="shared" si="10"/>
        <v>0</v>
      </c>
      <c r="Z72" s="5">
        <f t="shared" si="11"/>
        <v>0</v>
      </c>
      <c r="AA72" s="5">
        <f t="shared" si="12"/>
        <v>0</v>
      </c>
      <c r="AB72" s="5">
        <f t="shared" si="13"/>
        <v>0</v>
      </c>
      <c r="AC72" s="5">
        <f t="shared" si="14"/>
        <v>0</v>
      </c>
      <c r="AD72" s="5">
        <f t="shared" si="15"/>
        <v>0</v>
      </c>
      <c r="AE72" s="5">
        <f t="shared" si="16"/>
        <v>0</v>
      </c>
      <c r="AF72" s="5">
        <f t="shared" si="17"/>
        <v>0</v>
      </c>
      <c r="AG72" s="5">
        <f t="shared" si="18"/>
        <v>0</v>
      </c>
      <c r="AH72" s="5">
        <f t="shared" si="19"/>
        <v>0</v>
      </c>
      <c r="AN72" s="101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40"/>
    </row>
    <row r="73" spans="1:54" ht="30" customHeight="1">
      <c r="A73" s="81">
        <v>61</v>
      </c>
      <c r="B73" s="225"/>
      <c r="C73" s="225"/>
      <c r="D73" s="225"/>
      <c r="E73" s="5" t="str">
        <f t="shared" si="20"/>
        <v>Seleccione un tipo </v>
      </c>
      <c r="F73" s="225"/>
      <c r="G73" s="225"/>
      <c r="H73" s="287"/>
      <c r="I73" s="288"/>
      <c r="P73" s="5">
        <f t="shared" si="1"/>
        <v>0</v>
      </c>
      <c r="Q73" s="5">
        <f t="shared" si="2"/>
        <v>0</v>
      </c>
      <c r="R73" s="5">
        <f t="shared" si="3"/>
        <v>0</v>
      </c>
      <c r="S73" s="5">
        <f t="shared" si="4"/>
        <v>0</v>
      </c>
      <c r="T73" s="5">
        <f t="shared" si="5"/>
        <v>0</v>
      </c>
      <c r="U73" s="5">
        <f t="shared" si="6"/>
        <v>0</v>
      </c>
      <c r="V73" s="5">
        <f t="shared" si="7"/>
        <v>0</v>
      </c>
      <c r="W73" s="5">
        <f t="shared" si="8"/>
        <v>0</v>
      </c>
      <c r="X73" s="5">
        <f t="shared" si="9"/>
        <v>0</v>
      </c>
      <c r="Y73" s="209">
        <f t="shared" si="10"/>
        <v>0</v>
      </c>
      <c r="Z73" s="5">
        <f t="shared" si="11"/>
        <v>0</v>
      </c>
      <c r="AA73" s="5">
        <f t="shared" si="12"/>
        <v>0</v>
      </c>
      <c r="AB73" s="5">
        <f t="shared" si="13"/>
        <v>0</v>
      </c>
      <c r="AC73" s="5">
        <f t="shared" si="14"/>
        <v>0</v>
      </c>
      <c r="AD73" s="5">
        <f t="shared" si="15"/>
        <v>0</v>
      </c>
      <c r="AE73" s="5">
        <f t="shared" si="16"/>
        <v>0</v>
      </c>
      <c r="AF73" s="5">
        <f t="shared" si="17"/>
        <v>0</v>
      </c>
      <c r="AG73" s="5">
        <f t="shared" si="18"/>
        <v>0</v>
      </c>
      <c r="AH73" s="5">
        <f t="shared" si="19"/>
        <v>0</v>
      </c>
      <c r="AN73" s="101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40"/>
    </row>
    <row r="74" spans="1:54" ht="30" customHeight="1">
      <c r="A74" s="81">
        <v>62</v>
      </c>
      <c r="B74" s="225"/>
      <c r="C74" s="225"/>
      <c r="D74" s="225"/>
      <c r="E74" s="5" t="str">
        <f t="shared" si="20"/>
        <v>Seleccione un tipo </v>
      </c>
      <c r="F74" s="225"/>
      <c r="G74" s="225"/>
      <c r="H74" s="287"/>
      <c r="I74" s="288"/>
      <c r="P74" s="5">
        <f t="shared" si="1"/>
        <v>0</v>
      </c>
      <c r="Q74" s="5">
        <f t="shared" si="2"/>
        <v>0</v>
      </c>
      <c r="R74" s="5">
        <f t="shared" si="3"/>
        <v>0</v>
      </c>
      <c r="S74" s="5">
        <f t="shared" si="4"/>
        <v>0</v>
      </c>
      <c r="T74" s="5">
        <f t="shared" si="5"/>
        <v>0</v>
      </c>
      <c r="U74" s="5">
        <f t="shared" si="6"/>
        <v>0</v>
      </c>
      <c r="V74" s="5">
        <f t="shared" si="7"/>
        <v>0</v>
      </c>
      <c r="W74" s="5">
        <f t="shared" si="8"/>
        <v>0</v>
      </c>
      <c r="X74" s="5">
        <f t="shared" si="9"/>
        <v>0</v>
      </c>
      <c r="Y74" s="209">
        <f t="shared" si="10"/>
        <v>0</v>
      </c>
      <c r="Z74" s="5">
        <f t="shared" si="11"/>
        <v>0</v>
      </c>
      <c r="AA74" s="5">
        <f t="shared" si="12"/>
        <v>0</v>
      </c>
      <c r="AB74" s="5">
        <f t="shared" si="13"/>
        <v>0</v>
      </c>
      <c r="AC74" s="5">
        <f t="shared" si="14"/>
        <v>0</v>
      </c>
      <c r="AD74" s="5">
        <f t="shared" si="15"/>
        <v>0</v>
      </c>
      <c r="AE74" s="5">
        <f t="shared" si="16"/>
        <v>0</v>
      </c>
      <c r="AF74" s="5">
        <f t="shared" si="17"/>
        <v>0</v>
      </c>
      <c r="AG74" s="5">
        <f t="shared" si="18"/>
        <v>0</v>
      </c>
      <c r="AH74" s="5">
        <f t="shared" si="19"/>
        <v>0</v>
      </c>
      <c r="AN74" s="101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40"/>
    </row>
    <row r="75" spans="1:54" ht="30" customHeight="1">
      <c r="A75" s="81">
        <v>63</v>
      </c>
      <c r="B75" s="225"/>
      <c r="C75" s="225"/>
      <c r="D75" s="225"/>
      <c r="E75" s="5" t="str">
        <f t="shared" si="20"/>
        <v>Seleccione un tipo </v>
      </c>
      <c r="F75" s="225"/>
      <c r="G75" s="225"/>
      <c r="H75" s="287"/>
      <c r="I75" s="288"/>
      <c r="P75" s="5">
        <f t="shared" si="1"/>
        <v>0</v>
      </c>
      <c r="Q75" s="5">
        <f t="shared" si="2"/>
        <v>0</v>
      </c>
      <c r="R75" s="5">
        <f t="shared" si="3"/>
        <v>0</v>
      </c>
      <c r="S75" s="5">
        <f t="shared" si="4"/>
        <v>0</v>
      </c>
      <c r="T75" s="5">
        <f t="shared" si="5"/>
        <v>0</v>
      </c>
      <c r="U75" s="5">
        <f t="shared" si="6"/>
        <v>0</v>
      </c>
      <c r="V75" s="5">
        <f t="shared" si="7"/>
        <v>0</v>
      </c>
      <c r="W75" s="5">
        <f t="shared" si="8"/>
        <v>0</v>
      </c>
      <c r="X75" s="5">
        <f t="shared" si="9"/>
        <v>0</v>
      </c>
      <c r="Y75" s="209">
        <f t="shared" si="10"/>
        <v>0</v>
      </c>
      <c r="Z75" s="5">
        <f t="shared" si="11"/>
        <v>0</v>
      </c>
      <c r="AA75" s="5">
        <f t="shared" si="12"/>
        <v>0</v>
      </c>
      <c r="AB75" s="5">
        <f t="shared" si="13"/>
        <v>0</v>
      </c>
      <c r="AC75" s="5">
        <f t="shared" si="14"/>
        <v>0</v>
      </c>
      <c r="AD75" s="5">
        <f t="shared" si="15"/>
        <v>0</v>
      </c>
      <c r="AE75" s="5">
        <f t="shared" si="16"/>
        <v>0</v>
      </c>
      <c r="AF75" s="5">
        <f t="shared" si="17"/>
        <v>0</v>
      </c>
      <c r="AG75" s="5">
        <f t="shared" si="18"/>
        <v>0</v>
      </c>
      <c r="AH75" s="5">
        <f t="shared" si="19"/>
        <v>0</v>
      </c>
      <c r="AN75" s="101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40"/>
    </row>
    <row r="76" spans="1:54" ht="30" customHeight="1">
      <c r="A76" s="81">
        <v>64</v>
      </c>
      <c r="B76" s="225"/>
      <c r="C76" s="225"/>
      <c r="D76" s="225"/>
      <c r="E76" s="5" t="str">
        <f t="shared" si="20"/>
        <v>Seleccione un tipo </v>
      </c>
      <c r="F76" s="225"/>
      <c r="G76" s="225"/>
      <c r="H76" s="287"/>
      <c r="I76" s="288"/>
      <c r="P76" s="5">
        <f t="shared" si="1"/>
        <v>0</v>
      </c>
      <c r="Q76" s="5">
        <f t="shared" si="2"/>
        <v>0</v>
      </c>
      <c r="R76" s="5">
        <f t="shared" si="3"/>
        <v>0</v>
      </c>
      <c r="S76" s="5">
        <f t="shared" si="4"/>
        <v>0</v>
      </c>
      <c r="T76" s="5">
        <f t="shared" si="5"/>
        <v>0</v>
      </c>
      <c r="U76" s="5">
        <f t="shared" si="6"/>
        <v>0</v>
      </c>
      <c r="V76" s="5">
        <f t="shared" si="7"/>
        <v>0</v>
      </c>
      <c r="W76" s="5">
        <f t="shared" si="8"/>
        <v>0</v>
      </c>
      <c r="X76" s="5">
        <f t="shared" si="9"/>
        <v>0</v>
      </c>
      <c r="Y76" s="209">
        <f t="shared" si="10"/>
        <v>0</v>
      </c>
      <c r="Z76" s="5">
        <f t="shared" si="11"/>
        <v>0</v>
      </c>
      <c r="AA76" s="5">
        <f t="shared" si="12"/>
        <v>0</v>
      </c>
      <c r="AB76" s="5">
        <f t="shared" si="13"/>
        <v>0</v>
      </c>
      <c r="AC76" s="5">
        <f t="shared" si="14"/>
        <v>0</v>
      </c>
      <c r="AD76" s="5">
        <f t="shared" si="15"/>
        <v>0</v>
      </c>
      <c r="AE76" s="5">
        <f t="shared" si="16"/>
        <v>0</v>
      </c>
      <c r="AF76" s="5">
        <f t="shared" si="17"/>
        <v>0</v>
      </c>
      <c r="AG76" s="5">
        <f t="shared" si="18"/>
        <v>0</v>
      </c>
      <c r="AH76" s="5">
        <f t="shared" si="19"/>
        <v>0</v>
      </c>
      <c r="AN76" s="101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40"/>
    </row>
    <row r="77" spans="1:54" ht="30" customHeight="1">
      <c r="A77" s="81">
        <v>65</v>
      </c>
      <c r="B77" s="225"/>
      <c r="C77" s="225"/>
      <c r="D77" s="225"/>
      <c r="E77" s="5" t="str">
        <f aca="true" t="shared" si="21" ref="E77:E112">VLOOKUP($D77,$L$13:$M$15,2)</f>
        <v>Seleccione un tipo </v>
      </c>
      <c r="F77" s="225"/>
      <c r="G77" s="225"/>
      <c r="H77" s="287"/>
      <c r="I77" s="288"/>
      <c r="P77" s="5">
        <f t="shared" si="1"/>
        <v>0</v>
      </c>
      <c r="Q77" s="5">
        <f t="shared" si="2"/>
        <v>0</v>
      </c>
      <c r="R77" s="5">
        <f t="shared" si="3"/>
        <v>0</v>
      </c>
      <c r="S77" s="5">
        <f t="shared" si="4"/>
        <v>0</v>
      </c>
      <c r="T77" s="5">
        <f t="shared" si="5"/>
        <v>0</v>
      </c>
      <c r="U77" s="5">
        <f t="shared" si="6"/>
        <v>0</v>
      </c>
      <c r="V77" s="5">
        <f t="shared" si="7"/>
        <v>0</v>
      </c>
      <c r="W77" s="5">
        <f t="shared" si="8"/>
        <v>0</v>
      </c>
      <c r="X77" s="5">
        <f t="shared" si="9"/>
        <v>0</v>
      </c>
      <c r="Y77" s="209">
        <f t="shared" si="10"/>
        <v>0</v>
      </c>
      <c r="Z77" s="5">
        <f t="shared" si="11"/>
        <v>0</v>
      </c>
      <c r="AA77" s="5">
        <f t="shared" si="12"/>
        <v>0</v>
      </c>
      <c r="AB77" s="5">
        <f t="shared" si="13"/>
        <v>0</v>
      </c>
      <c r="AC77" s="5">
        <f t="shared" si="14"/>
        <v>0</v>
      </c>
      <c r="AD77" s="5">
        <f t="shared" si="15"/>
        <v>0</v>
      </c>
      <c r="AE77" s="5">
        <f t="shared" si="16"/>
        <v>0</v>
      </c>
      <c r="AF77" s="5">
        <f t="shared" si="17"/>
        <v>0</v>
      </c>
      <c r="AG77" s="5">
        <f t="shared" si="18"/>
        <v>0</v>
      </c>
      <c r="AH77" s="5">
        <f t="shared" si="19"/>
        <v>0</v>
      </c>
      <c r="AN77" s="101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40"/>
    </row>
    <row r="78" spans="1:54" ht="30" customHeight="1">
      <c r="A78" s="81">
        <v>66</v>
      </c>
      <c r="B78" s="225"/>
      <c r="C78" s="225"/>
      <c r="D78" s="225"/>
      <c r="E78" s="5" t="str">
        <f t="shared" si="21"/>
        <v>Seleccione un tipo </v>
      </c>
      <c r="F78" s="225"/>
      <c r="G78" s="225"/>
      <c r="H78" s="287"/>
      <c r="I78" s="288"/>
      <c r="P78" s="5">
        <f aca="true" t="shared" si="22" ref="P78:P112">IF(OR($G78="x",$G78="X"),0,IF($D78=1,IF(AND($F78&gt;=12,$F78&lt;=23),1,0),0))</f>
        <v>0</v>
      </c>
      <c r="Q78" s="5">
        <f aca="true" t="shared" si="23" ref="Q78:Q112">IF(OR($G78="x",$G78="X"),0,IF($D78=1,IF(AND($F78&gt;=24,$F78&lt;=40),1,0),0))</f>
        <v>0</v>
      </c>
      <c r="R78" s="5">
        <f aca="true" t="shared" si="24" ref="R78:R112">IF(OR($G78="x",$G78="X"),0,IF($D78=1,IF(AND($F78&gt;=41,$F78&lt;=60),1,0),0))</f>
        <v>0</v>
      </c>
      <c r="S78" s="5">
        <f aca="true" t="shared" si="25" ref="S78:S112">IF(OR($G78="x",$G78="X"),0,IF($D78=1,IF(AND($F78&gt;=61,$F78&lt;=80),1,0),0))</f>
        <v>0</v>
      </c>
      <c r="T78" s="5">
        <f aca="true" t="shared" si="26" ref="T78:T112">IF(OR($G78="x",$G78="X"),0,IF($D78=1,IF(AND($F78&gt;=81,$F78&lt;=100),1,0),0))</f>
        <v>0</v>
      </c>
      <c r="U78" s="5">
        <f aca="true" t="shared" si="27" ref="U78:U112">IF(OR($G78="x",$G78="X"),0,IF($D78=1,IF(AND($F78&gt;=101,$F78&lt;=150),1,0),0))</f>
        <v>0</v>
      </c>
      <c r="V78" s="5">
        <f aca="true" t="shared" si="28" ref="V78:V112">IF(OR($G78="x",$G78="X"),0,IF($D78=1,IF(AND($F78&gt;=151,$F78&lt;=200),1,0),0))</f>
        <v>0</v>
      </c>
      <c r="W78" s="5">
        <f aca="true" t="shared" si="29" ref="W78:W112">IF(OR($G78="x",$G78="X"),0,IF($D78=1,IF(AND($F78&gt;=201,$F78&lt;=500),1,0),0))</f>
        <v>0</v>
      </c>
      <c r="X78" s="5">
        <f aca="true" t="shared" si="30" ref="X78:X112">IF(OR($G78="x",$G78="X"),0,IF($D78=1,IF(AND($F78&gt;=501),1,0),0))</f>
        <v>0</v>
      </c>
      <c r="Y78" s="209">
        <f aca="true" t="shared" si="31" ref="Y78:Y112">IF(OR($G78="x",$G78="X"),1,0)</f>
        <v>0</v>
      </c>
      <c r="Z78" s="5">
        <f aca="true" t="shared" si="32" ref="Z78:Z112">IF(OR($G78="x",$G78="X"),0,IF($D78=2,IF(AND($F78&gt;=12,$F78&lt;=23),1,0),0))</f>
        <v>0</v>
      </c>
      <c r="AA78" s="5">
        <f aca="true" t="shared" si="33" ref="AA78:AA112">IF(OR($G78="x",$G78="X"),0,IF($D78=2,IF(AND($F78&gt;=24,$F78&lt;=40),1,0),0))</f>
        <v>0</v>
      </c>
      <c r="AB78" s="5">
        <f aca="true" t="shared" si="34" ref="AB78:AB112">IF(OR($G78="x",$G78="X"),0,IF($D78=2,IF(AND($F78&gt;=41,$F78&lt;=60),1,0),0))</f>
        <v>0</v>
      </c>
      <c r="AC78" s="5">
        <f aca="true" t="shared" si="35" ref="AC78:AC112">IF(OR($G78="x",$G78="X"),0,IF($D78=2,IF(AND($F78&gt;=61,$F78&lt;=80),1,0),0))</f>
        <v>0</v>
      </c>
      <c r="AD78" s="5">
        <f aca="true" t="shared" si="36" ref="AD78:AD112">IF(OR($G78="x",$G78="X"),0,IF($D78=2,IF(AND($F78&gt;=81,$F78&lt;=100),1,0),0))</f>
        <v>0</v>
      </c>
      <c r="AE78" s="5">
        <f aca="true" t="shared" si="37" ref="AE78:AE112">IF(OR($G78="x",$G78="X"),0,IF($D78=2,IF(AND($F78&gt;=101,$F78&lt;=150),1,0),0))</f>
        <v>0</v>
      </c>
      <c r="AF78" s="5">
        <f aca="true" t="shared" si="38" ref="AF78:AF112">IF(OR($G78="x",$G78="X"),0,IF($D78=2,IF(AND($F78&gt;=151,$F78&lt;=200),1,0),0))</f>
        <v>0</v>
      </c>
      <c r="AG78" s="5">
        <f aca="true" t="shared" si="39" ref="AG78:AG112">IF(OR($G78="x",$G78="X"),0,IF($D78=2,IF(AND($F78&gt;=201,$F78&lt;=500),1,0),0))</f>
        <v>0</v>
      </c>
      <c r="AH78" s="5">
        <f aca="true" t="shared" si="40" ref="AH78:AH112">IF(OR($G78="x",$G78="X"),0,IF($D78=2,IF(AND($F78&gt;=501),1,0),0))</f>
        <v>0</v>
      </c>
      <c r="AN78" s="101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40"/>
    </row>
    <row r="79" spans="1:54" ht="30" customHeight="1">
      <c r="A79" s="81">
        <v>67</v>
      </c>
      <c r="B79" s="225"/>
      <c r="C79" s="225"/>
      <c r="D79" s="225"/>
      <c r="E79" s="5" t="str">
        <f t="shared" si="21"/>
        <v>Seleccione un tipo </v>
      </c>
      <c r="F79" s="225"/>
      <c r="G79" s="225"/>
      <c r="H79" s="287"/>
      <c r="I79" s="288"/>
      <c r="P79" s="5">
        <f t="shared" si="22"/>
        <v>0</v>
      </c>
      <c r="Q79" s="5">
        <f t="shared" si="23"/>
        <v>0</v>
      </c>
      <c r="R79" s="5">
        <f t="shared" si="24"/>
        <v>0</v>
      </c>
      <c r="S79" s="5">
        <f t="shared" si="25"/>
        <v>0</v>
      </c>
      <c r="T79" s="5">
        <f t="shared" si="26"/>
        <v>0</v>
      </c>
      <c r="U79" s="5">
        <f t="shared" si="27"/>
        <v>0</v>
      </c>
      <c r="V79" s="5">
        <f t="shared" si="28"/>
        <v>0</v>
      </c>
      <c r="W79" s="5">
        <f t="shared" si="29"/>
        <v>0</v>
      </c>
      <c r="X79" s="5">
        <f t="shared" si="30"/>
        <v>0</v>
      </c>
      <c r="Y79" s="209">
        <f t="shared" si="31"/>
        <v>0</v>
      </c>
      <c r="Z79" s="5">
        <f t="shared" si="32"/>
        <v>0</v>
      </c>
      <c r="AA79" s="5">
        <f t="shared" si="33"/>
        <v>0</v>
      </c>
      <c r="AB79" s="5">
        <f t="shared" si="34"/>
        <v>0</v>
      </c>
      <c r="AC79" s="5">
        <f t="shared" si="35"/>
        <v>0</v>
      </c>
      <c r="AD79" s="5">
        <f t="shared" si="36"/>
        <v>0</v>
      </c>
      <c r="AE79" s="5">
        <f t="shared" si="37"/>
        <v>0</v>
      </c>
      <c r="AF79" s="5">
        <f t="shared" si="38"/>
        <v>0</v>
      </c>
      <c r="AG79" s="5">
        <f t="shared" si="39"/>
        <v>0</v>
      </c>
      <c r="AH79" s="5">
        <f t="shared" si="40"/>
        <v>0</v>
      </c>
      <c r="AN79" s="101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40"/>
    </row>
    <row r="80" spans="1:54" ht="30" customHeight="1">
      <c r="A80" s="81">
        <v>68</v>
      </c>
      <c r="B80" s="225"/>
      <c r="C80" s="225"/>
      <c r="D80" s="225"/>
      <c r="E80" s="5" t="str">
        <f t="shared" si="21"/>
        <v>Seleccione un tipo </v>
      </c>
      <c r="F80" s="225"/>
      <c r="G80" s="225"/>
      <c r="H80" s="287"/>
      <c r="I80" s="288"/>
      <c r="P80" s="5">
        <f t="shared" si="22"/>
        <v>0</v>
      </c>
      <c r="Q80" s="5">
        <f t="shared" si="23"/>
        <v>0</v>
      </c>
      <c r="R80" s="5">
        <f t="shared" si="24"/>
        <v>0</v>
      </c>
      <c r="S80" s="5">
        <f t="shared" si="25"/>
        <v>0</v>
      </c>
      <c r="T80" s="5">
        <f t="shared" si="26"/>
        <v>0</v>
      </c>
      <c r="U80" s="5">
        <f t="shared" si="27"/>
        <v>0</v>
      </c>
      <c r="V80" s="5">
        <f t="shared" si="28"/>
        <v>0</v>
      </c>
      <c r="W80" s="5">
        <f t="shared" si="29"/>
        <v>0</v>
      </c>
      <c r="X80" s="5">
        <f t="shared" si="30"/>
        <v>0</v>
      </c>
      <c r="Y80" s="209">
        <f t="shared" si="31"/>
        <v>0</v>
      </c>
      <c r="Z80" s="5">
        <f t="shared" si="32"/>
        <v>0</v>
      </c>
      <c r="AA80" s="5">
        <f t="shared" si="33"/>
        <v>0</v>
      </c>
      <c r="AB80" s="5">
        <f t="shared" si="34"/>
        <v>0</v>
      </c>
      <c r="AC80" s="5">
        <f t="shared" si="35"/>
        <v>0</v>
      </c>
      <c r="AD80" s="5">
        <f t="shared" si="36"/>
        <v>0</v>
      </c>
      <c r="AE80" s="5">
        <f t="shared" si="37"/>
        <v>0</v>
      </c>
      <c r="AF80" s="5">
        <f t="shared" si="38"/>
        <v>0</v>
      </c>
      <c r="AG80" s="5">
        <f t="shared" si="39"/>
        <v>0</v>
      </c>
      <c r="AH80" s="5">
        <f t="shared" si="40"/>
        <v>0</v>
      </c>
      <c r="AN80" s="101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40"/>
    </row>
    <row r="81" spans="1:54" ht="30" customHeight="1">
      <c r="A81" s="81">
        <v>69</v>
      </c>
      <c r="B81" s="225"/>
      <c r="C81" s="225"/>
      <c r="D81" s="225"/>
      <c r="E81" s="5" t="str">
        <f t="shared" si="21"/>
        <v>Seleccione un tipo </v>
      </c>
      <c r="F81" s="225"/>
      <c r="G81" s="225"/>
      <c r="H81" s="287"/>
      <c r="I81" s="288"/>
      <c r="P81" s="5">
        <f t="shared" si="22"/>
        <v>0</v>
      </c>
      <c r="Q81" s="5">
        <f t="shared" si="23"/>
        <v>0</v>
      </c>
      <c r="R81" s="5">
        <f t="shared" si="24"/>
        <v>0</v>
      </c>
      <c r="S81" s="5">
        <f t="shared" si="25"/>
        <v>0</v>
      </c>
      <c r="T81" s="5">
        <f t="shared" si="26"/>
        <v>0</v>
      </c>
      <c r="U81" s="5">
        <f t="shared" si="27"/>
        <v>0</v>
      </c>
      <c r="V81" s="5">
        <f t="shared" si="28"/>
        <v>0</v>
      </c>
      <c r="W81" s="5">
        <f t="shared" si="29"/>
        <v>0</v>
      </c>
      <c r="X81" s="5">
        <f t="shared" si="30"/>
        <v>0</v>
      </c>
      <c r="Y81" s="209">
        <f t="shared" si="31"/>
        <v>0</v>
      </c>
      <c r="Z81" s="5">
        <f t="shared" si="32"/>
        <v>0</v>
      </c>
      <c r="AA81" s="5">
        <f t="shared" si="33"/>
        <v>0</v>
      </c>
      <c r="AB81" s="5">
        <f t="shared" si="34"/>
        <v>0</v>
      </c>
      <c r="AC81" s="5">
        <f t="shared" si="35"/>
        <v>0</v>
      </c>
      <c r="AD81" s="5">
        <f t="shared" si="36"/>
        <v>0</v>
      </c>
      <c r="AE81" s="5">
        <f t="shared" si="37"/>
        <v>0</v>
      </c>
      <c r="AF81" s="5">
        <f t="shared" si="38"/>
        <v>0</v>
      </c>
      <c r="AG81" s="5">
        <f t="shared" si="39"/>
        <v>0</v>
      </c>
      <c r="AH81" s="5">
        <f t="shared" si="40"/>
        <v>0</v>
      </c>
      <c r="AN81" s="101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40"/>
    </row>
    <row r="82" spans="1:54" ht="30" customHeight="1">
      <c r="A82" s="81">
        <v>70</v>
      </c>
      <c r="B82" s="225"/>
      <c r="C82" s="225"/>
      <c r="D82" s="225"/>
      <c r="E82" s="5" t="str">
        <f t="shared" si="21"/>
        <v>Seleccione un tipo </v>
      </c>
      <c r="F82" s="225"/>
      <c r="G82" s="225"/>
      <c r="H82" s="287"/>
      <c r="I82" s="288"/>
      <c r="P82" s="5">
        <f t="shared" si="22"/>
        <v>0</v>
      </c>
      <c r="Q82" s="5">
        <f t="shared" si="23"/>
        <v>0</v>
      </c>
      <c r="R82" s="5">
        <f t="shared" si="24"/>
        <v>0</v>
      </c>
      <c r="S82" s="5">
        <f t="shared" si="25"/>
        <v>0</v>
      </c>
      <c r="T82" s="5">
        <f t="shared" si="26"/>
        <v>0</v>
      </c>
      <c r="U82" s="5">
        <f t="shared" si="27"/>
        <v>0</v>
      </c>
      <c r="V82" s="5">
        <f t="shared" si="28"/>
        <v>0</v>
      </c>
      <c r="W82" s="5">
        <f t="shared" si="29"/>
        <v>0</v>
      </c>
      <c r="X82" s="5">
        <f t="shared" si="30"/>
        <v>0</v>
      </c>
      <c r="Y82" s="209">
        <f t="shared" si="31"/>
        <v>0</v>
      </c>
      <c r="Z82" s="5">
        <f t="shared" si="32"/>
        <v>0</v>
      </c>
      <c r="AA82" s="5">
        <f t="shared" si="33"/>
        <v>0</v>
      </c>
      <c r="AB82" s="5">
        <f t="shared" si="34"/>
        <v>0</v>
      </c>
      <c r="AC82" s="5">
        <f t="shared" si="35"/>
        <v>0</v>
      </c>
      <c r="AD82" s="5">
        <f t="shared" si="36"/>
        <v>0</v>
      </c>
      <c r="AE82" s="5">
        <f t="shared" si="37"/>
        <v>0</v>
      </c>
      <c r="AF82" s="5">
        <f t="shared" si="38"/>
        <v>0</v>
      </c>
      <c r="AG82" s="5">
        <f t="shared" si="39"/>
        <v>0</v>
      </c>
      <c r="AH82" s="5">
        <f t="shared" si="40"/>
        <v>0</v>
      </c>
      <c r="AN82" s="101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40"/>
    </row>
    <row r="83" spans="1:54" ht="30" customHeight="1">
      <c r="A83" s="81">
        <v>71</v>
      </c>
      <c r="B83" s="225"/>
      <c r="C83" s="225"/>
      <c r="D83" s="225"/>
      <c r="E83" s="5" t="str">
        <f t="shared" si="21"/>
        <v>Seleccione un tipo </v>
      </c>
      <c r="F83" s="225"/>
      <c r="G83" s="225"/>
      <c r="H83" s="287"/>
      <c r="I83" s="288"/>
      <c r="P83" s="5">
        <f t="shared" si="22"/>
        <v>0</v>
      </c>
      <c r="Q83" s="5">
        <f t="shared" si="23"/>
        <v>0</v>
      </c>
      <c r="R83" s="5">
        <f t="shared" si="24"/>
        <v>0</v>
      </c>
      <c r="S83" s="5">
        <f t="shared" si="25"/>
        <v>0</v>
      </c>
      <c r="T83" s="5">
        <f t="shared" si="26"/>
        <v>0</v>
      </c>
      <c r="U83" s="5">
        <f t="shared" si="27"/>
        <v>0</v>
      </c>
      <c r="V83" s="5">
        <f t="shared" si="28"/>
        <v>0</v>
      </c>
      <c r="W83" s="5">
        <f t="shared" si="29"/>
        <v>0</v>
      </c>
      <c r="X83" s="5">
        <f t="shared" si="30"/>
        <v>0</v>
      </c>
      <c r="Y83" s="209">
        <f t="shared" si="31"/>
        <v>0</v>
      </c>
      <c r="Z83" s="5">
        <f t="shared" si="32"/>
        <v>0</v>
      </c>
      <c r="AA83" s="5">
        <f t="shared" si="33"/>
        <v>0</v>
      </c>
      <c r="AB83" s="5">
        <f t="shared" si="34"/>
        <v>0</v>
      </c>
      <c r="AC83" s="5">
        <f t="shared" si="35"/>
        <v>0</v>
      </c>
      <c r="AD83" s="5">
        <f t="shared" si="36"/>
        <v>0</v>
      </c>
      <c r="AE83" s="5">
        <f t="shared" si="37"/>
        <v>0</v>
      </c>
      <c r="AF83" s="5">
        <f t="shared" si="38"/>
        <v>0</v>
      </c>
      <c r="AG83" s="5">
        <f t="shared" si="39"/>
        <v>0</v>
      </c>
      <c r="AH83" s="5">
        <f t="shared" si="40"/>
        <v>0</v>
      </c>
      <c r="AN83" s="101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40"/>
    </row>
    <row r="84" spans="1:54" ht="30" customHeight="1">
      <c r="A84" s="81">
        <v>72</v>
      </c>
      <c r="B84" s="225"/>
      <c r="C84" s="225"/>
      <c r="D84" s="225"/>
      <c r="E84" s="5" t="str">
        <f t="shared" si="21"/>
        <v>Seleccione un tipo </v>
      </c>
      <c r="F84" s="225"/>
      <c r="G84" s="225"/>
      <c r="H84" s="287"/>
      <c r="I84" s="288"/>
      <c r="P84" s="5">
        <f t="shared" si="22"/>
        <v>0</v>
      </c>
      <c r="Q84" s="5">
        <f t="shared" si="23"/>
        <v>0</v>
      </c>
      <c r="R84" s="5">
        <f t="shared" si="24"/>
        <v>0</v>
      </c>
      <c r="S84" s="5">
        <f t="shared" si="25"/>
        <v>0</v>
      </c>
      <c r="T84" s="5">
        <f t="shared" si="26"/>
        <v>0</v>
      </c>
      <c r="U84" s="5">
        <f t="shared" si="27"/>
        <v>0</v>
      </c>
      <c r="V84" s="5">
        <f t="shared" si="28"/>
        <v>0</v>
      </c>
      <c r="W84" s="5">
        <f t="shared" si="29"/>
        <v>0</v>
      </c>
      <c r="X84" s="5">
        <f t="shared" si="30"/>
        <v>0</v>
      </c>
      <c r="Y84" s="209">
        <f t="shared" si="31"/>
        <v>0</v>
      </c>
      <c r="Z84" s="5">
        <f t="shared" si="32"/>
        <v>0</v>
      </c>
      <c r="AA84" s="5">
        <f t="shared" si="33"/>
        <v>0</v>
      </c>
      <c r="AB84" s="5">
        <f t="shared" si="34"/>
        <v>0</v>
      </c>
      <c r="AC84" s="5">
        <f t="shared" si="35"/>
        <v>0</v>
      </c>
      <c r="AD84" s="5">
        <f t="shared" si="36"/>
        <v>0</v>
      </c>
      <c r="AE84" s="5">
        <f t="shared" si="37"/>
        <v>0</v>
      </c>
      <c r="AF84" s="5">
        <f t="shared" si="38"/>
        <v>0</v>
      </c>
      <c r="AG84" s="5">
        <f t="shared" si="39"/>
        <v>0</v>
      </c>
      <c r="AH84" s="5">
        <f t="shared" si="40"/>
        <v>0</v>
      </c>
      <c r="AN84" s="101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40"/>
    </row>
    <row r="85" spans="1:54" ht="30" customHeight="1">
      <c r="A85" s="81">
        <v>73</v>
      </c>
      <c r="B85" s="225"/>
      <c r="C85" s="225"/>
      <c r="D85" s="225"/>
      <c r="E85" s="5" t="str">
        <f t="shared" si="21"/>
        <v>Seleccione un tipo </v>
      </c>
      <c r="F85" s="225"/>
      <c r="G85" s="225"/>
      <c r="H85" s="287"/>
      <c r="I85" s="288"/>
      <c r="P85" s="5">
        <f t="shared" si="22"/>
        <v>0</v>
      </c>
      <c r="Q85" s="5">
        <f t="shared" si="23"/>
        <v>0</v>
      </c>
      <c r="R85" s="5">
        <f t="shared" si="24"/>
        <v>0</v>
      </c>
      <c r="S85" s="5">
        <f t="shared" si="25"/>
        <v>0</v>
      </c>
      <c r="T85" s="5">
        <f t="shared" si="26"/>
        <v>0</v>
      </c>
      <c r="U85" s="5">
        <f t="shared" si="27"/>
        <v>0</v>
      </c>
      <c r="V85" s="5">
        <f t="shared" si="28"/>
        <v>0</v>
      </c>
      <c r="W85" s="5">
        <f t="shared" si="29"/>
        <v>0</v>
      </c>
      <c r="X85" s="5">
        <f t="shared" si="30"/>
        <v>0</v>
      </c>
      <c r="Y85" s="209">
        <f t="shared" si="31"/>
        <v>0</v>
      </c>
      <c r="Z85" s="5">
        <f t="shared" si="32"/>
        <v>0</v>
      </c>
      <c r="AA85" s="5">
        <f t="shared" si="33"/>
        <v>0</v>
      </c>
      <c r="AB85" s="5">
        <f t="shared" si="34"/>
        <v>0</v>
      </c>
      <c r="AC85" s="5">
        <f t="shared" si="35"/>
        <v>0</v>
      </c>
      <c r="AD85" s="5">
        <f t="shared" si="36"/>
        <v>0</v>
      </c>
      <c r="AE85" s="5">
        <f t="shared" si="37"/>
        <v>0</v>
      </c>
      <c r="AF85" s="5">
        <f t="shared" si="38"/>
        <v>0</v>
      </c>
      <c r="AG85" s="5">
        <f t="shared" si="39"/>
        <v>0</v>
      </c>
      <c r="AH85" s="5">
        <f t="shared" si="40"/>
        <v>0</v>
      </c>
      <c r="AN85" s="101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40"/>
    </row>
    <row r="86" spans="1:54" ht="30" customHeight="1">
      <c r="A86" s="81">
        <v>74</v>
      </c>
      <c r="B86" s="225"/>
      <c r="C86" s="225"/>
      <c r="D86" s="225"/>
      <c r="E86" s="5" t="str">
        <f t="shared" si="21"/>
        <v>Seleccione un tipo </v>
      </c>
      <c r="F86" s="225"/>
      <c r="G86" s="225"/>
      <c r="H86" s="287"/>
      <c r="I86" s="288"/>
      <c r="P86" s="5">
        <f t="shared" si="22"/>
        <v>0</v>
      </c>
      <c r="Q86" s="5">
        <f t="shared" si="23"/>
        <v>0</v>
      </c>
      <c r="R86" s="5">
        <f t="shared" si="24"/>
        <v>0</v>
      </c>
      <c r="S86" s="5">
        <f t="shared" si="25"/>
        <v>0</v>
      </c>
      <c r="T86" s="5">
        <f t="shared" si="26"/>
        <v>0</v>
      </c>
      <c r="U86" s="5">
        <f t="shared" si="27"/>
        <v>0</v>
      </c>
      <c r="V86" s="5">
        <f t="shared" si="28"/>
        <v>0</v>
      </c>
      <c r="W86" s="5">
        <f t="shared" si="29"/>
        <v>0</v>
      </c>
      <c r="X86" s="5">
        <f t="shared" si="30"/>
        <v>0</v>
      </c>
      <c r="Y86" s="209">
        <f t="shared" si="31"/>
        <v>0</v>
      </c>
      <c r="Z86" s="5">
        <f t="shared" si="32"/>
        <v>0</v>
      </c>
      <c r="AA86" s="5">
        <f t="shared" si="33"/>
        <v>0</v>
      </c>
      <c r="AB86" s="5">
        <f t="shared" si="34"/>
        <v>0</v>
      </c>
      <c r="AC86" s="5">
        <f t="shared" si="35"/>
        <v>0</v>
      </c>
      <c r="AD86" s="5">
        <f t="shared" si="36"/>
        <v>0</v>
      </c>
      <c r="AE86" s="5">
        <f t="shared" si="37"/>
        <v>0</v>
      </c>
      <c r="AF86" s="5">
        <f t="shared" si="38"/>
        <v>0</v>
      </c>
      <c r="AG86" s="5">
        <f t="shared" si="39"/>
        <v>0</v>
      </c>
      <c r="AH86" s="5">
        <f t="shared" si="40"/>
        <v>0</v>
      </c>
      <c r="AN86" s="101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40"/>
    </row>
    <row r="87" spans="1:54" ht="30" customHeight="1">
      <c r="A87" s="81">
        <v>75</v>
      </c>
      <c r="B87" s="225"/>
      <c r="C87" s="225"/>
      <c r="D87" s="225"/>
      <c r="E87" s="5" t="str">
        <f t="shared" si="21"/>
        <v>Seleccione un tipo </v>
      </c>
      <c r="F87" s="225"/>
      <c r="G87" s="225"/>
      <c r="H87" s="287"/>
      <c r="I87" s="288"/>
      <c r="P87" s="5">
        <f t="shared" si="22"/>
        <v>0</v>
      </c>
      <c r="Q87" s="5">
        <f t="shared" si="23"/>
        <v>0</v>
      </c>
      <c r="R87" s="5">
        <f t="shared" si="24"/>
        <v>0</v>
      </c>
      <c r="S87" s="5">
        <f t="shared" si="25"/>
        <v>0</v>
      </c>
      <c r="T87" s="5">
        <f t="shared" si="26"/>
        <v>0</v>
      </c>
      <c r="U87" s="5">
        <f t="shared" si="27"/>
        <v>0</v>
      </c>
      <c r="V87" s="5">
        <f t="shared" si="28"/>
        <v>0</v>
      </c>
      <c r="W87" s="5">
        <f t="shared" si="29"/>
        <v>0</v>
      </c>
      <c r="X87" s="5">
        <f t="shared" si="30"/>
        <v>0</v>
      </c>
      <c r="Y87" s="209">
        <f t="shared" si="31"/>
        <v>0</v>
      </c>
      <c r="Z87" s="5">
        <f t="shared" si="32"/>
        <v>0</v>
      </c>
      <c r="AA87" s="5">
        <f t="shared" si="33"/>
        <v>0</v>
      </c>
      <c r="AB87" s="5">
        <f t="shared" si="34"/>
        <v>0</v>
      </c>
      <c r="AC87" s="5">
        <f t="shared" si="35"/>
        <v>0</v>
      </c>
      <c r="AD87" s="5">
        <f t="shared" si="36"/>
        <v>0</v>
      </c>
      <c r="AE87" s="5">
        <f t="shared" si="37"/>
        <v>0</v>
      </c>
      <c r="AF87" s="5">
        <f t="shared" si="38"/>
        <v>0</v>
      </c>
      <c r="AG87" s="5">
        <f t="shared" si="39"/>
        <v>0</v>
      </c>
      <c r="AH87" s="5">
        <f t="shared" si="40"/>
        <v>0</v>
      </c>
      <c r="AN87" s="101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40"/>
    </row>
    <row r="88" spans="1:54" ht="30" customHeight="1">
      <c r="A88" s="81">
        <v>76</v>
      </c>
      <c r="B88" s="225"/>
      <c r="C88" s="225"/>
      <c r="D88" s="225"/>
      <c r="E88" s="5" t="str">
        <f t="shared" si="21"/>
        <v>Seleccione un tipo </v>
      </c>
      <c r="F88" s="225"/>
      <c r="G88" s="225"/>
      <c r="H88" s="287"/>
      <c r="I88" s="288"/>
      <c r="P88" s="5">
        <f t="shared" si="22"/>
        <v>0</v>
      </c>
      <c r="Q88" s="5">
        <f t="shared" si="23"/>
        <v>0</v>
      </c>
      <c r="R88" s="5">
        <f t="shared" si="24"/>
        <v>0</v>
      </c>
      <c r="S88" s="5">
        <f t="shared" si="25"/>
        <v>0</v>
      </c>
      <c r="T88" s="5">
        <f t="shared" si="26"/>
        <v>0</v>
      </c>
      <c r="U88" s="5">
        <f t="shared" si="27"/>
        <v>0</v>
      </c>
      <c r="V88" s="5">
        <f t="shared" si="28"/>
        <v>0</v>
      </c>
      <c r="W88" s="5">
        <f t="shared" si="29"/>
        <v>0</v>
      </c>
      <c r="X88" s="5">
        <f t="shared" si="30"/>
        <v>0</v>
      </c>
      <c r="Y88" s="209">
        <f t="shared" si="31"/>
        <v>0</v>
      </c>
      <c r="Z88" s="5">
        <f t="shared" si="32"/>
        <v>0</v>
      </c>
      <c r="AA88" s="5">
        <f t="shared" si="33"/>
        <v>0</v>
      </c>
      <c r="AB88" s="5">
        <f t="shared" si="34"/>
        <v>0</v>
      </c>
      <c r="AC88" s="5">
        <f t="shared" si="35"/>
        <v>0</v>
      </c>
      <c r="AD88" s="5">
        <f t="shared" si="36"/>
        <v>0</v>
      </c>
      <c r="AE88" s="5">
        <f t="shared" si="37"/>
        <v>0</v>
      </c>
      <c r="AF88" s="5">
        <f t="shared" si="38"/>
        <v>0</v>
      </c>
      <c r="AG88" s="5">
        <f t="shared" si="39"/>
        <v>0</v>
      </c>
      <c r="AH88" s="5">
        <f t="shared" si="40"/>
        <v>0</v>
      </c>
      <c r="AN88" s="101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40"/>
    </row>
    <row r="89" spans="1:54" ht="30" customHeight="1">
      <c r="A89" s="81">
        <v>77</v>
      </c>
      <c r="B89" s="225"/>
      <c r="C89" s="225"/>
      <c r="D89" s="225"/>
      <c r="E89" s="5" t="str">
        <f t="shared" si="21"/>
        <v>Seleccione un tipo </v>
      </c>
      <c r="F89" s="225"/>
      <c r="G89" s="225"/>
      <c r="H89" s="287"/>
      <c r="I89" s="288"/>
      <c r="P89" s="5">
        <f t="shared" si="22"/>
        <v>0</v>
      </c>
      <c r="Q89" s="5">
        <f t="shared" si="23"/>
        <v>0</v>
      </c>
      <c r="R89" s="5">
        <f t="shared" si="24"/>
        <v>0</v>
      </c>
      <c r="S89" s="5">
        <f t="shared" si="25"/>
        <v>0</v>
      </c>
      <c r="T89" s="5">
        <f t="shared" si="26"/>
        <v>0</v>
      </c>
      <c r="U89" s="5">
        <f t="shared" si="27"/>
        <v>0</v>
      </c>
      <c r="V89" s="5">
        <f t="shared" si="28"/>
        <v>0</v>
      </c>
      <c r="W89" s="5">
        <f t="shared" si="29"/>
        <v>0</v>
      </c>
      <c r="X89" s="5">
        <f t="shared" si="30"/>
        <v>0</v>
      </c>
      <c r="Y89" s="209">
        <f t="shared" si="31"/>
        <v>0</v>
      </c>
      <c r="Z89" s="5">
        <f t="shared" si="32"/>
        <v>0</v>
      </c>
      <c r="AA89" s="5">
        <f t="shared" si="33"/>
        <v>0</v>
      </c>
      <c r="AB89" s="5">
        <f t="shared" si="34"/>
        <v>0</v>
      </c>
      <c r="AC89" s="5">
        <f t="shared" si="35"/>
        <v>0</v>
      </c>
      <c r="AD89" s="5">
        <f t="shared" si="36"/>
        <v>0</v>
      </c>
      <c r="AE89" s="5">
        <f t="shared" si="37"/>
        <v>0</v>
      </c>
      <c r="AF89" s="5">
        <f t="shared" si="38"/>
        <v>0</v>
      </c>
      <c r="AG89" s="5">
        <f t="shared" si="39"/>
        <v>0</v>
      </c>
      <c r="AH89" s="5">
        <f t="shared" si="40"/>
        <v>0</v>
      </c>
      <c r="AN89" s="101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40"/>
    </row>
    <row r="90" spans="1:54" ht="30" customHeight="1">
      <c r="A90" s="81">
        <v>78</v>
      </c>
      <c r="B90" s="225"/>
      <c r="C90" s="225"/>
      <c r="D90" s="225"/>
      <c r="E90" s="5" t="str">
        <f t="shared" si="21"/>
        <v>Seleccione un tipo </v>
      </c>
      <c r="F90" s="225"/>
      <c r="G90" s="225"/>
      <c r="H90" s="287"/>
      <c r="I90" s="288"/>
      <c r="P90" s="5">
        <f t="shared" si="22"/>
        <v>0</v>
      </c>
      <c r="Q90" s="5">
        <f t="shared" si="23"/>
        <v>0</v>
      </c>
      <c r="R90" s="5">
        <f t="shared" si="24"/>
        <v>0</v>
      </c>
      <c r="S90" s="5">
        <f t="shared" si="25"/>
        <v>0</v>
      </c>
      <c r="T90" s="5">
        <f t="shared" si="26"/>
        <v>0</v>
      </c>
      <c r="U90" s="5">
        <f t="shared" si="27"/>
        <v>0</v>
      </c>
      <c r="V90" s="5">
        <f t="shared" si="28"/>
        <v>0</v>
      </c>
      <c r="W90" s="5">
        <f t="shared" si="29"/>
        <v>0</v>
      </c>
      <c r="X90" s="5">
        <f t="shared" si="30"/>
        <v>0</v>
      </c>
      <c r="Y90" s="209">
        <f t="shared" si="31"/>
        <v>0</v>
      </c>
      <c r="Z90" s="5">
        <f t="shared" si="32"/>
        <v>0</v>
      </c>
      <c r="AA90" s="5">
        <f t="shared" si="33"/>
        <v>0</v>
      </c>
      <c r="AB90" s="5">
        <f t="shared" si="34"/>
        <v>0</v>
      </c>
      <c r="AC90" s="5">
        <f t="shared" si="35"/>
        <v>0</v>
      </c>
      <c r="AD90" s="5">
        <f t="shared" si="36"/>
        <v>0</v>
      </c>
      <c r="AE90" s="5">
        <f t="shared" si="37"/>
        <v>0</v>
      </c>
      <c r="AF90" s="5">
        <f t="shared" si="38"/>
        <v>0</v>
      </c>
      <c r="AG90" s="5">
        <f t="shared" si="39"/>
        <v>0</v>
      </c>
      <c r="AH90" s="5">
        <f t="shared" si="40"/>
        <v>0</v>
      </c>
      <c r="AN90" s="101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40"/>
    </row>
    <row r="91" spans="1:54" ht="30" customHeight="1">
      <c r="A91" s="81">
        <v>79</v>
      </c>
      <c r="B91" s="225"/>
      <c r="C91" s="225"/>
      <c r="D91" s="225"/>
      <c r="E91" s="5" t="str">
        <f t="shared" si="21"/>
        <v>Seleccione un tipo </v>
      </c>
      <c r="F91" s="225"/>
      <c r="G91" s="225"/>
      <c r="H91" s="287"/>
      <c r="I91" s="288"/>
      <c r="P91" s="5">
        <f t="shared" si="22"/>
        <v>0</v>
      </c>
      <c r="Q91" s="5">
        <f t="shared" si="23"/>
        <v>0</v>
      </c>
      <c r="R91" s="5">
        <f t="shared" si="24"/>
        <v>0</v>
      </c>
      <c r="S91" s="5">
        <f t="shared" si="25"/>
        <v>0</v>
      </c>
      <c r="T91" s="5">
        <f t="shared" si="26"/>
        <v>0</v>
      </c>
      <c r="U91" s="5">
        <f t="shared" si="27"/>
        <v>0</v>
      </c>
      <c r="V91" s="5">
        <f t="shared" si="28"/>
        <v>0</v>
      </c>
      <c r="W91" s="5">
        <f t="shared" si="29"/>
        <v>0</v>
      </c>
      <c r="X91" s="5">
        <f t="shared" si="30"/>
        <v>0</v>
      </c>
      <c r="Y91" s="209">
        <f t="shared" si="31"/>
        <v>0</v>
      </c>
      <c r="Z91" s="5">
        <f t="shared" si="32"/>
        <v>0</v>
      </c>
      <c r="AA91" s="5">
        <f t="shared" si="33"/>
        <v>0</v>
      </c>
      <c r="AB91" s="5">
        <f t="shared" si="34"/>
        <v>0</v>
      </c>
      <c r="AC91" s="5">
        <f t="shared" si="35"/>
        <v>0</v>
      </c>
      <c r="AD91" s="5">
        <f t="shared" si="36"/>
        <v>0</v>
      </c>
      <c r="AE91" s="5">
        <f t="shared" si="37"/>
        <v>0</v>
      </c>
      <c r="AF91" s="5">
        <f t="shared" si="38"/>
        <v>0</v>
      </c>
      <c r="AG91" s="5">
        <f t="shared" si="39"/>
        <v>0</v>
      </c>
      <c r="AH91" s="5">
        <f t="shared" si="40"/>
        <v>0</v>
      </c>
      <c r="AN91" s="101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40"/>
    </row>
    <row r="92" spans="1:54" ht="30" customHeight="1">
      <c r="A92" s="81">
        <v>80</v>
      </c>
      <c r="B92" s="225"/>
      <c r="C92" s="225"/>
      <c r="D92" s="225"/>
      <c r="E92" s="5" t="str">
        <f t="shared" si="21"/>
        <v>Seleccione un tipo </v>
      </c>
      <c r="F92" s="225"/>
      <c r="G92" s="225"/>
      <c r="H92" s="287"/>
      <c r="I92" s="288"/>
      <c r="P92" s="5">
        <f t="shared" si="22"/>
        <v>0</v>
      </c>
      <c r="Q92" s="5">
        <f t="shared" si="23"/>
        <v>0</v>
      </c>
      <c r="R92" s="5">
        <f t="shared" si="24"/>
        <v>0</v>
      </c>
      <c r="S92" s="5">
        <f t="shared" si="25"/>
        <v>0</v>
      </c>
      <c r="T92" s="5">
        <f t="shared" si="26"/>
        <v>0</v>
      </c>
      <c r="U92" s="5">
        <f t="shared" si="27"/>
        <v>0</v>
      </c>
      <c r="V92" s="5">
        <f t="shared" si="28"/>
        <v>0</v>
      </c>
      <c r="W92" s="5">
        <f t="shared" si="29"/>
        <v>0</v>
      </c>
      <c r="X92" s="5">
        <f t="shared" si="30"/>
        <v>0</v>
      </c>
      <c r="Y92" s="209">
        <f t="shared" si="31"/>
        <v>0</v>
      </c>
      <c r="Z92" s="5">
        <f t="shared" si="32"/>
        <v>0</v>
      </c>
      <c r="AA92" s="5">
        <f t="shared" si="33"/>
        <v>0</v>
      </c>
      <c r="AB92" s="5">
        <f t="shared" si="34"/>
        <v>0</v>
      </c>
      <c r="AC92" s="5">
        <f t="shared" si="35"/>
        <v>0</v>
      </c>
      <c r="AD92" s="5">
        <f t="shared" si="36"/>
        <v>0</v>
      </c>
      <c r="AE92" s="5">
        <f t="shared" si="37"/>
        <v>0</v>
      </c>
      <c r="AF92" s="5">
        <f t="shared" si="38"/>
        <v>0</v>
      </c>
      <c r="AG92" s="5">
        <f t="shared" si="39"/>
        <v>0</v>
      </c>
      <c r="AH92" s="5">
        <f t="shared" si="40"/>
        <v>0</v>
      </c>
      <c r="AN92" s="101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40"/>
    </row>
    <row r="93" spans="1:54" ht="30" customHeight="1">
      <c r="A93" s="81">
        <v>81</v>
      </c>
      <c r="B93" s="225"/>
      <c r="C93" s="225"/>
      <c r="D93" s="225"/>
      <c r="E93" s="5" t="str">
        <f t="shared" si="21"/>
        <v>Seleccione un tipo </v>
      </c>
      <c r="F93" s="225"/>
      <c r="G93" s="225"/>
      <c r="H93" s="287"/>
      <c r="I93" s="288"/>
      <c r="P93" s="5">
        <f t="shared" si="22"/>
        <v>0</v>
      </c>
      <c r="Q93" s="5">
        <f t="shared" si="23"/>
        <v>0</v>
      </c>
      <c r="R93" s="5">
        <f t="shared" si="24"/>
        <v>0</v>
      </c>
      <c r="S93" s="5">
        <f t="shared" si="25"/>
        <v>0</v>
      </c>
      <c r="T93" s="5">
        <f t="shared" si="26"/>
        <v>0</v>
      </c>
      <c r="U93" s="5">
        <f t="shared" si="27"/>
        <v>0</v>
      </c>
      <c r="V93" s="5">
        <f t="shared" si="28"/>
        <v>0</v>
      </c>
      <c r="W93" s="5">
        <f t="shared" si="29"/>
        <v>0</v>
      </c>
      <c r="X93" s="5">
        <f t="shared" si="30"/>
        <v>0</v>
      </c>
      <c r="Y93" s="209">
        <f t="shared" si="31"/>
        <v>0</v>
      </c>
      <c r="Z93" s="5">
        <f t="shared" si="32"/>
        <v>0</v>
      </c>
      <c r="AA93" s="5">
        <f t="shared" si="33"/>
        <v>0</v>
      </c>
      <c r="AB93" s="5">
        <f t="shared" si="34"/>
        <v>0</v>
      </c>
      <c r="AC93" s="5">
        <f t="shared" si="35"/>
        <v>0</v>
      </c>
      <c r="AD93" s="5">
        <f t="shared" si="36"/>
        <v>0</v>
      </c>
      <c r="AE93" s="5">
        <f t="shared" si="37"/>
        <v>0</v>
      </c>
      <c r="AF93" s="5">
        <f t="shared" si="38"/>
        <v>0</v>
      </c>
      <c r="AG93" s="5">
        <f t="shared" si="39"/>
        <v>0</v>
      </c>
      <c r="AH93" s="5">
        <f t="shared" si="40"/>
        <v>0</v>
      </c>
      <c r="AN93" s="101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40"/>
    </row>
    <row r="94" spans="1:54" ht="30" customHeight="1">
      <c r="A94" s="81">
        <v>82</v>
      </c>
      <c r="B94" s="225"/>
      <c r="C94" s="225"/>
      <c r="D94" s="225"/>
      <c r="E94" s="5" t="str">
        <f t="shared" si="21"/>
        <v>Seleccione un tipo </v>
      </c>
      <c r="F94" s="225"/>
      <c r="G94" s="225"/>
      <c r="H94" s="287"/>
      <c r="I94" s="288"/>
      <c r="P94" s="5">
        <f t="shared" si="22"/>
        <v>0</v>
      </c>
      <c r="Q94" s="5">
        <f t="shared" si="23"/>
        <v>0</v>
      </c>
      <c r="R94" s="5">
        <f t="shared" si="24"/>
        <v>0</v>
      </c>
      <c r="S94" s="5">
        <f t="shared" si="25"/>
        <v>0</v>
      </c>
      <c r="T94" s="5">
        <f t="shared" si="26"/>
        <v>0</v>
      </c>
      <c r="U94" s="5">
        <f t="shared" si="27"/>
        <v>0</v>
      </c>
      <c r="V94" s="5">
        <f t="shared" si="28"/>
        <v>0</v>
      </c>
      <c r="W94" s="5">
        <f t="shared" si="29"/>
        <v>0</v>
      </c>
      <c r="X94" s="5">
        <f t="shared" si="30"/>
        <v>0</v>
      </c>
      <c r="Y94" s="209">
        <f t="shared" si="31"/>
        <v>0</v>
      </c>
      <c r="Z94" s="5">
        <f t="shared" si="32"/>
        <v>0</v>
      </c>
      <c r="AA94" s="5">
        <f t="shared" si="33"/>
        <v>0</v>
      </c>
      <c r="AB94" s="5">
        <f t="shared" si="34"/>
        <v>0</v>
      </c>
      <c r="AC94" s="5">
        <f t="shared" si="35"/>
        <v>0</v>
      </c>
      <c r="AD94" s="5">
        <f t="shared" si="36"/>
        <v>0</v>
      </c>
      <c r="AE94" s="5">
        <f t="shared" si="37"/>
        <v>0</v>
      </c>
      <c r="AF94" s="5">
        <f t="shared" si="38"/>
        <v>0</v>
      </c>
      <c r="AG94" s="5">
        <f t="shared" si="39"/>
        <v>0</v>
      </c>
      <c r="AH94" s="5">
        <f t="shared" si="40"/>
        <v>0</v>
      </c>
      <c r="AN94" s="101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40"/>
    </row>
    <row r="95" spans="1:54" ht="30" customHeight="1">
      <c r="A95" s="81">
        <v>83</v>
      </c>
      <c r="B95" s="225"/>
      <c r="C95" s="225"/>
      <c r="D95" s="225"/>
      <c r="E95" s="5" t="str">
        <f t="shared" si="21"/>
        <v>Seleccione un tipo </v>
      </c>
      <c r="F95" s="225"/>
      <c r="G95" s="225"/>
      <c r="H95" s="287"/>
      <c r="I95" s="288"/>
      <c r="P95" s="5">
        <f t="shared" si="22"/>
        <v>0</v>
      </c>
      <c r="Q95" s="5">
        <f t="shared" si="23"/>
        <v>0</v>
      </c>
      <c r="R95" s="5">
        <f t="shared" si="24"/>
        <v>0</v>
      </c>
      <c r="S95" s="5">
        <f t="shared" si="25"/>
        <v>0</v>
      </c>
      <c r="T95" s="5">
        <f t="shared" si="26"/>
        <v>0</v>
      </c>
      <c r="U95" s="5">
        <f t="shared" si="27"/>
        <v>0</v>
      </c>
      <c r="V95" s="5">
        <f t="shared" si="28"/>
        <v>0</v>
      </c>
      <c r="W95" s="5">
        <f t="shared" si="29"/>
        <v>0</v>
      </c>
      <c r="X95" s="5">
        <f t="shared" si="30"/>
        <v>0</v>
      </c>
      <c r="Y95" s="209">
        <f t="shared" si="31"/>
        <v>0</v>
      </c>
      <c r="Z95" s="5">
        <f t="shared" si="32"/>
        <v>0</v>
      </c>
      <c r="AA95" s="5">
        <f t="shared" si="33"/>
        <v>0</v>
      </c>
      <c r="AB95" s="5">
        <f t="shared" si="34"/>
        <v>0</v>
      </c>
      <c r="AC95" s="5">
        <f t="shared" si="35"/>
        <v>0</v>
      </c>
      <c r="AD95" s="5">
        <f t="shared" si="36"/>
        <v>0</v>
      </c>
      <c r="AE95" s="5">
        <f t="shared" si="37"/>
        <v>0</v>
      </c>
      <c r="AF95" s="5">
        <f t="shared" si="38"/>
        <v>0</v>
      </c>
      <c r="AG95" s="5">
        <f t="shared" si="39"/>
        <v>0</v>
      </c>
      <c r="AH95" s="5">
        <f t="shared" si="40"/>
        <v>0</v>
      </c>
      <c r="AN95" s="101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40"/>
    </row>
    <row r="96" spans="1:54" ht="30" customHeight="1">
      <c r="A96" s="81">
        <v>84</v>
      </c>
      <c r="B96" s="225"/>
      <c r="C96" s="225"/>
      <c r="D96" s="225"/>
      <c r="E96" s="5" t="str">
        <f t="shared" si="21"/>
        <v>Seleccione un tipo </v>
      </c>
      <c r="F96" s="225"/>
      <c r="G96" s="225"/>
      <c r="H96" s="287"/>
      <c r="I96" s="288"/>
      <c r="P96" s="5">
        <f t="shared" si="22"/>
        <v>0</v>
      </c>
      <c r="Q96" s="5">
        <f t="shared" si="23"/>
        <v>0</v>
      </c>
      <c r="R96" s="5">
        <f t="shared" si="24"/>
        <v>0</v>
      </c>
      <c r="S96" s="5">
        <f t="shared" si="25"/>
        <v>0</v>
      </c>
      <c r="T96" s="5">
        <f t="shared" si="26"/>
        <v>0</v>
      </c>
      <c r="U96" s="5">
        <f t="shared" si="27"/>
        <v>0</v>
      </c>
      <c r="V96" s="5">
        <f t="shared" si="28"/>
        <v>0</v>
      </c>
      <c r="W96" s="5">
        <f t="shared" si="29"/>
        <v>0</v>
      </c>
      <c r="X96" s="5">
        <f t="shared" si="30"/>
        <v>0</v>
      </c>
      <c r="Y96" s="209">
        <f t="shared" si="31"/>
        <v>0</v>
      </c>
      <c r="Z96" s="5">
        <f t="shared" si="32"/>
        <v>0</v>
      </c>
      <c r="AA96" s="5">
        <f t="shared" si="33"/>
        <v>0</v>
      </c>
      <c r="AB96" s="5">
        <f t="shared" si="34"/>
        <v>0</v>
      </c>
      <c r="AC96" s="5">
        <f t="shared" si="35"/>
        <v>0</v>
      </c>
      <c r="AD96" s="5">
        <f t="shared" si="36"/>
        <v>0</v>
      </c>
      <c r="AE96" s="5">
        <f t="shared" si="37"/>
        <v>0</v>
      </c>
      <c r="AF96" s="5">
        <f t="shared" si="38"/>
        <v>0</v>
      </c>
      <c r="AG96" s="5">
        <f t="shared" si="39"/>
        <v>0</v>
      </c>
      <c r="AH96" s="5">
        <f t="shared" si="40"/>
        <v>0</v>
      </c>
      <c r="AN96" s="101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40"/>
    </row>
    <row r="97" spans="1:54" ht="30" customHeight="1">
      <c r="A97" s="81">
        <v>85</v>
      </c>
      <c r="B97" s="225"/>
      <c r="C97" s="225"/>
      <c r="D97" s="225"/>
      <c r="E97" s="5" t="str">
        <f t="shared" si="21"/>
        <v>Seleccione un tipo </v>
      </c>
      <c r="F97" s="225"/>
      <c r="G97" s="225"/>
      <c r="H97" s="287"/>
      <c r="I97" s="288"/>
      <c r="P97" s="5">
        <f t="shared" si="22"/>
        <v>0</v>
      </c>
      <c r="Q97" s="5">
        <f t="shared" si="23"/>
        <v>0</v>
      </c>
      <c r="R97" s="5">
        <f t="shared" si="24"/>
        <v>0</v>
      </c>
      <c r="S97" s="5">
        <f t="shared" si="25"/>
        <v>0</v>
      </c>
      <c r="T97" s="5">
        <f t="shared" si="26"/>
        <v>0</v>
      </c>
      <c r="U97" s="5">
        <f t="shared" si="27"/>
        <v>0</v>
      </c>
      <c r="V97" s="5">
        <f t="shared" si="28"/>
        <v>0</v>
      </c>
      <c r="W97" s="5">
        <f t="shared" si="29"/>
        <v>0</v>
      </c>
      <c r="X97" s="5">
        <f t="shared" si="30"/>
        <v>0</v>
      </c>
      <c r="Y97" s="209">
        <f t="shared" si="31"/>
        <v>0</v>
      </c>
      <c r="Z97" s="5">
        <f t="shared" si="32"/>
        <v>0</v>
      </c>
      <c r="AA97" s="5">
        <f t="shared" si="33"/>
        <v>0</v>
      </c>
      <c r="AB97" s="5">
        <f t="shared" si="34"/>
        <v>0</v>
      </c>
      <c r="AC97" s="5">
        <f t="shared" si="35"/>
        <v>0</v>
      </c>
      <c r="AD97" s="5">
        <f t="shared" si="36"/>
        <v>0</v>
      </c>
      <c r="AE97" s="5">
        <f t="shared" si="37"/>
        <v>0</v>
      </c>
      <c r="AF97" s="5">
        <f t="shared" si="38"/>
        <v>0</v>
      </c>
      <c r="AG97" s="5">
        <f t="shared" si="39"/>
        <v>0</v>
      </c>
      <c r="AH97" s="5">
        <f t="shared" si="40"/>
        <v>0</v>
      </c>
      <c r="AN97" s="101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40"/>
    </row>
    <row r="98" spans="1:54" ht="30" customHeight="1">
      <c r="A98" s="81">
        <v>86</v>
      </c>
      <c r="B98" s="225"/>
      <c r="C98" s="225"/>
      <c r="D98" s="225"/>
      <c r="E98" s="5" t="str">
        <f t="shared" si="21"/>
        <v>Seleccione un tipo </v>
      </c>
      <c r="F98" s="225"/>
      <c r="G98" s="225"/>
      <c r="H98" s="287"/>
      <c r="I98" s="288"/>
      <c r="P98" s="5">
        <f t="shared" si="22"/>
        <v>0</v>
      </c>
      <c r="Q98" s="5">
        <f t="shared" si="23"/>
        <v>0</v>
      </c>
      <c r="R98" s="5">
        <f t="shared" si="24"/>
        <v>0</v>
      </c>
      <c r="S98" s="5">
        <f t="shared" si="25"/>
        <v>0</v>
      </c>
      <c r="T98" s="5">
        <f t="shared" si="26"/>
        <v>0</v>
      </c>
      <c r="U98" s="5">
        <f t="shared" si="27"/>
        <v>0</v>
      </c>
      <c r="V98" s="5">
        <f t="shared" si="28"/>
        <v>0</v>
      </c>
      <c r="W98" s="5">
        <f t="shared" si="29"/>
        <v>0</v>
      </c>
      <c r="X98" s="5">
        <f t="shared" si="30"/>
        <v>0</v>
      </c>
      <c r="Y98" s="209">
        <f t="shared" si="31"/>
        <v>0</v>
      </c>
      <c r="Z98" s="5">
        <f t="shared" si="32"/>
        <v>0</v>
      </c>
      <c r="AA98" s="5">
        <f t="shared" si="33"/>
        <v>0</v>
      </c>
      <c r="AB98" s="5">
        <f t="shared" si="34"/>
        <v>0</v>
      </c>
      <c r="AC98" s="5">
        <f t="shared" si="35"/>
        <v>0</v>
      </c>
      <c r="AD98" s="5">
        <f t="shared" si="36"/>
        <v>0</v>
      </c>
      <c r="AE98" s="5">
        <f t="shared" si="37"/>
        <v>0</v>
      </c>
      <c r="AF98" s="5">
        <f t="shared" si="38"/>
        <v>0</v>
      </c>
      <c r="AG98" s="5">
        <f t="shared" si="39"/>
        <v>0</v>
      </c>
      <c r="AH98" s="5">
        <f t="shared" si="40"/>
        <v>0</v>
      </c>
      <c r="AN98" s="101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40"/>
    </row>
    <row r="99" spans="1:54" ht="30" customHeight="1">
      <c r="A99" s="81">
        <v>87</v>
      </c>
      <c r="B99" s="225"/>
      <c r="C99" s="225"/>
      <c r="D99" s="225"/>
      <c r="E99" s="5" t="str">
        <f t="shared" si="21"/>
        <v>Seleccione un tipo </v>
      </c>
      <c r="F99" s="225"/>
      <c r="G99" s="225"/>
      <c r="H99" s="287"/>
      <c r="I99" s="288"/>
      <c r="P99" s="5">
        <f t="shared" si="22"/>
        <v>0</v>
      </c>
      <c r="Q99" s="5">
        <f t="shared" si="23"/>
        <v>0</v>
      </c>
      <c r="R99" s="5">
        <f t="shared" si="24"/>
        <v>0</v>
      </c>
      <c r="S99" s="5">
        <f t="shared" si="25"/>
        <v>0</v>
      </c>
      <c r="T99" s="5">
        <f t="shared" si="26"/>
        <v>0</v>
      </c>
      <c r="U99" s="5">
        <f t="shared" si="27"/>
        <v>0</v>
      </c>
      <c r="V99" s="5">
        <f t="shared" si="28"/>
        <v>0</v>
      </c>
      <c r="W99" s="5">
        <f t="shared" si="29"/>
        <v>0</v>
      </c>
      <c r="X99" s="5">
        <f t="shared" si="30"/>
        <v>0</v>
      </c>
      <c r="Y99" s="209">
        <f t="shared" si="31"/>
        <v>0</v>
      </c>
      <c r="Z99" s="5">
        <f t="shared" si="32"/>
        <v>0</v>
      </c>
      <c r="AA99" s="5">
        <f t="shared" si="33"/>
        <v>0</v>
      </c>
      <c r="AB99" s="5">
        <f t="shared" si="34"/>
        <v>0</v>
      </c>
      <c r="AC99" s="5">
        <f t="shared" si="35"/>
        <v>0</v>
      </c>
      <c r="AD99" s="5">
        <f t="shared" si="36"/>
        <v>0</v>
      </c>
      <c r="AE99" s="5">
        <f t="shared" si="37"/>
        <v>0</v>
      </c>
      <c r="AF99" s="5">
        <f t="shared" si="38"/>
        <v>0</v>
      </c>
      <c r="AG99" s="5">
        <f t="shared" si="39"/>
        <v>0</v>
      </c>
      <c r="AH99" s="5">
        <f t="shared" si="40"/>
        <v>0</v>
      </c>
      <c r="AN99" s="101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40"/>
    </row>
    <row r="100" spans="1:54" ht="30" customHeight="1">
      <c r="A100" s="81">
        <v>88</v>
      </c>
      <c r="B100" s="225"/>
      <c r="C100" s="225"/>
      <c r="D100" s="225"/>
      <c r="E100" s="5" t="str">
        <f t="shared" si="21"/>
        <v>Seleccione un tipo </v>
      </c>
      <c r="F100" s="225"/>
      <c r="G100" s="225"/>
      <c r="H100" s="287"/>
      <c r="I100" s="288"/>
      <c r="P100" s="5">
        <f t="shared" si="22"/>
        <v>0</v>
      </c>
      <c r="Q100" s="5">
        <f t="shared" si="23"/>
        <v>0</v>
      </c>
      <c r="R100" s="5">
        <f t="shared" si="24"/>
        <v>0</v>
      </c>
      <c r="S100" s="5">
        <f t="shared" si="25"/>
        <v>0</v>
      </c>
      <c r="T100" s="5">
        <f t="shared" si="26"/>
        <v>0</v>
      </c>
      <c r="U100" s="5">
        <f t="shared" si="27"/>
        <v>0</v>
      </c>
      <c r="V100" s="5">
        <f t="shared" si="28"/>
        <v>0</v>
      </c>
      <c r="W100" s="5">
        <f t="shared" si="29"/>
        <v>0</v>
      </c>
      <c r="X100" s="5">
        <f t="shared" si="30"/>
        <v>0</v>
      </c>
      <c r="Y100" s="209">
        <f t="shared" si="31"/>
        <v>0</v>
      </c>
      <c r="Z100" s="5">
        <f t="shared" si="32"/>
        <v>0</v>
      </c>
      <c r="AA100" s="5">
        <f t="shared" si="33"/>
        <v>0</v>
      </c>
      <c r="AB100" s="5">
        <f t="shared" si="34"/>
        <v>0</v>
      </c>
      <c r="AC100" s="5">
        <f t="shared" si="35"/>
        <v>0</v>
      </c>
      <c r="AD100" s="5">
        <f t="shared" si="36"/>
        <v>0</v>
      </c>
      <c r="AE100" s="5">
        <f t="shared" si="37"/>
        <v>0</v>
      </c>
      <c r="AF100" s="5">
        <f t="shared" si="38"/>
        <v>0</v>
      </c>
      <c r="AG100" s="5">
        <f t="shared" si="39"/>
        <v>0</v>
      </c>
      <c r="AH100" s="5">
        <f t="shared" si="40"/>
        <v>0</v>
      </c>
      <c r="AN100" s="101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40"/>
    </row>
    <row r="101" spans="1:54" ht="30" customHeight="1">
      <c r="A101" s="81">
        <v>89</v>
      </c>
      <c r="B101" s="225"/>
      <c r="C101" s="225"/>
      <c r="D101" s="225"/>
      <c r="E101" s="5" t="str">
        <f t="shared" si="21"/>
        <v>Seleccione un tipo </v>
      </c>
      <c r="F101" s="225"/>
      <c r="G101" s="225"/>
      <c r="H101" s="287"/>
      <c r="I101" s="288"/>
      <c r="P101" s="5">
        <f t="shared" si="22"/>
        <v>0</v>
      </c>
      <c r="Q101" s="5">
        <f t="shared" si="23"/>
        <v>0</v>
      </c>
      <c r="R101" s="5">
        <f t="shared" si="24"/>
        <v>0</v>
      </c>
      <c r="S101" s="5">
        <f t="shared" si="25"/>
        <v>0</v>
      </c>
      <c r="T101" s="5">
        <f t="shared" si="26"/>
        <v>0</v>
      </c>
      <c r="U101" s="5">
        <f t="shared" si="27"/>
        <v>0</v>
      </c>
      <c r="V101" s="5">
        <f t="shared" si="28"/>
        <v>0</v>
      </c>
      <c r="W101" s="5">
        <f t="shared" si="29"/>
        <v>0</v>
      </c>
      <c r="X101" s="5">
        <f t="shared" si="30"/>
        <v>0</v>
      </c>
      <c r="Y101" s="209">
        <f t="shared" si="31"/>
        <v>0</v>
      </c>
      <c r="Z101" s="5">
        <f t="shared" si="32"/>
        <v>0</v>
      </c>
      <c r="AA101" s="5">
        <f t="shared" si="33"/>
        <v>0</v>
      </c>
      <c r="AB101" s="5">
        <f t="shared" si="34"/>
        <v>0</v>
      </c>
      <c r="AC101" s="5">
        <f t="shared" si="35"/>
        <v>0</v>
      </c>
      <c r="AD101" s="5">
        <f t="shared" si="36"/>
        <v>0</v>
      </c>
      <c r="AE101" s="5">
        <f t="shared" si="37"/>
        <v>0</v>
      </c>
      <c r="AF101" s="5">
        <f t="shared" si="38"/>
        <v>0</v>
      </c>
      <c r="AG101" s="5">
        <f t="shared" si="39"/>
        <v>0</v>
      </c>
      <c r="AH101" s="5">
        <f t="shared" si="40"/>
        <v>0</v>
      </c>
      <c r="AN101" s="101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40"/>
    </row>
    <row r="102" spans="1:54" ht="30" customHeight="1">
      <c r="A102" s="81">
        <v>90</v>
      </c>
      <c r="B102" s="225"/>
      <c r="C102" s="225"/>
      <c r="D102" s="225"/>
      <c r="E102" s="5" t="str">
        <f t="shared" si="21"/>
        <v>Seleccione un tipo </v>
      </c>
      <c r="F102" s="225"/>
      <c r="G102" s="225"/>
      <c r="H102" s="287"/>
      <c r="I102" s="288"/>
      <c r="P102" s="5">
        <f t="shared" si="22"/>
        <v>0</v>
      </c>
      <c r="Q102" s="5">
        <f t="shared" si="23"/>
        <v>0</v>
      </c>
      <c r="R102" s="5">
        <f t="shared" si="24"/>
        <v>0</v>
      </c>
      <c r="S102" s="5">
        <f t="shared" si="25"/>
        <v>0</v>
      </c>
      <c r="T102" s="5">
        <f t="shared" si="26"/>
        <v>0</v>
      </c>
      <c r="U102" s="5">
        <f t="shared" si="27"/>
        <v>0</v>
      </c>
      <c r="V102" s="5">
        <f t="shared" si="28"/>
        <v>0</v>
      </c>
      <c r="W102" s="5">
        <f t="shared" si="29"/>
        <v>0</v>
      </c>
      <c r="X102" s="5">
        <f t="shared" si="30"/>
        <v>0</v>
      </c>
      <c r="Y102" s="209">
        <f t="shared" si="31"/>
        <v>0</v>
      </c>
      <c r="Z102" s="5">
        <f t="shared" si="32"/>
        <v>0</v>
      </c>
      <c r="AA102" s="5">
        <f t="shared" si="33"/>
        <v>0</v>
      </c>
      <c r="AB102" s="5">
        <f t="shared" si="34"/>
        <v>0</v>
      </c>
      <c r="AC102" s="5">
        <f t="shared" si="35"/>
        <v>0</v>
      </c>
      <c r="AD102" s="5">
        <f t="shared" si="36"/>
        <v>0</v>
      </c>
      <c r="AE102" s="5">
        <f t="shared" si="37"/>
        <v>0</v>
      </c>
      <c r="AF102" s="5">
        <f t="shared" si="38"/>
        <v>0</v>
      </c>
      <c r="AG102" s="5">
        <f t="shared" si="39"/>
        <v>0</v>
      </c>
      <c r="AH102" s="5">
        <f t="shared" si="40"/>
        <v>0</v>
      </c>
      <c r="AN102" s="101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40"/>
    </row>
    <row r="103" spans="1:54" ht="30" customHeight="1">
      <c r="A103" s="81">
        <v>91</v>
      </c>
      <c r="B103" s="225"/>
      <c r="C103" s="225"/>
      <c r="D103" s="225"/>
      <c r="E103" s="5" t="str">
        <f t="shared" si="21"/>
        <v>Seleccione un tipo </v>
      </c>
      <c r="F103" s="225"/>
      <c r="G103" s="225"/>
      <c r="H103" s="287"/>
      <c r="I103" s="288"/>
      <c r="P103" s="5">
        <f t="shared" si="22"/>
        <v>0</v>
      </c>
      <c r="Q103" s="5">
        <f t="shared" si="23"/>
        <v>0</v>
      </c>
      <c r="R103" s="5">
        <f t="shared" si="24"/>
        <v>0</v>
      </c>
      <c r="S103" s="5">
        <f t="shared" si="25"/>
        <v>0</v>
      </c>
      <c r="T103" s="5">
        <f t="shared" si="26"/>
        <v>0</v>
      </c>
      <c r="U103" s="5">
        <f t="shared" si="27"/>
        <v>0</v>
      </c>
      <c r="V103" s="5">
        <f t="shared" si="28"/>
        <v>0</v>
      </c>
      <c r="W103" s="5">
        <f t="shared" si="29"/>
        <v>0</v>
      </c>
      <c r="X103" s="5">
        <f t="shared" si="30"/>
        <v>0</v>
      </c>
      <c r="Y103" s="209">
        <f t="shared" si="31"/>
        <v>0</v>
      </c>
      <c r="Z103" s="5">
        <f t="shared" si="32"/>
        <v>0</v>
      </c>
      <c r="AA103" s="5">
        <f t="shared" si="33"/>
        <v>0</v>
      </c>
      <c r="AB103" s="5">
        <f t="shared" si="34"/>
        <v>0</v>
      </c>
      <c r="AC103" s="5">
        <f t="shared" si="35"/>
        <v>0</v>
      </c>
      <c r="AD103" s="5">
        <f t="shared" si="36"/>
        <v>0</v>
      </c>
      <c r="AE103" s="5">
        <f t="shared" si="37"/>
        <v>0</v>
      </c>
      <c r="AF103" s="5">
        <f t="shared" si="38"/>
        <v>0</v>
      </c>
      <c r="AG103" s="5">
        <f t="shared" si="39"/>
        <v>0</v>
      </c>
      <c r="AH103" s="5">
        <f t="shared" si="40"/>
        <v>0</v>
      </c>
      <c r="AN103" s="101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40"/>
    </row>
    <row r="104" spans="1:54" ht="30" customHeight="1">
      <c r="A104" s="81">
        <v>92</v>
      </c>
      <c r="B104" s="225"/>
      <c r="C104" s="225"/>
      <c r="D104" s="225"/>
      <c r="E104" s="5" t="str">
        <f t="shared" si="21"/>
        <v>Seleccione un tipo </v>
      </c>
      <c r="F104" s="225"/>
      <c r="G104" s="225"/>
      <c r="H104" s="287"/>
      <c r="I104" s="288"/>
      <c r="P104" s="5">
        <f t="shared" si="22"/>
        <v>0</v>
      </c>
      <c r="Q104" s="5">
        <f t="shared" si="23"/>
        <v>0</v>
      </c>
      <c r="R104" s="5">
        <f t="shared" si="24"/>
        <v>0</v>
      </c>
      <c r="S104" s="5">
        <f t="shared" si="25"/>
        <v>0</v>
      </c>
      <c r="T104" s="5">
        <f t="shared" si="26"/>
        <v>0</v>
      </c>
      <c r="U104" s="5">
        <f t="shared" si="27"/>
        <v>0</v>
      </c>
      <c r="V104" s="5">
        <f t="shared" si="28"/>
        <v>0</v>
      </c>
      <c r="W104" s="5">
        <f t="shared" si="29"/>
        <v>0</v>
      </c>
      <c r="X104" s="5">
        <f t="shared" si="30"/>
        <v>0</v>
      </c>
      <c r="Y104" s="209">
        <f t="shared" si="31"/>
        <v>0</v>
      </c>
      <c r="Z104" s="5">
        <f t="shared" si="32"/>
        <v>0</v>
      </c>
      <c r="AA104" s="5">
        <f t="shared" si="33"/>
        <v>0</v>
      </c>
      <c r="AB104" s="5">
        <f t="shared" si="34"/>
        <v>0</v>
      </c>
      <c r="AC104" s="5">
        <f t="shared" si="35"/>
        <v>0</v>
      </c>
      <c r="AD104" s="5">
        <f t="shared" si="36"/>
        <v>0</v>
      </c>
      <c r="AE104" s="5">
        <f t="shared" si="37"/>
        <v>0</v>
      </c>
      <c r="AF104" s="5">
        <f t="shared" si="38"/>
        <v>0</v>
      </c>
      <c r="AG104" s="5">
        <f t="shared" si="39"/>
        <v>0</v>
      </c>
      <c r="AH104" s="5">
        <f t="shared" si="40"/>
        <v>0</v>
      </c>
      <c r="AN104" s="101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40"/>
    </row>
    <row r="105" spans="1:54" ht="30" customHeight="1">
      <c r="A105" s="81">
        <v>93</v>
      </c>
      <c r="B105" s="225"/>
      <c r="C105" s="225"/>
      <c r="D105" s="225"/>
      <c r="E105" s="5" t="str">
        <f t="shared" si="21"/>
        <v>Seleccione un tipo </v>
      </c>
      <c r="F105" s="225"/>
      <c r="G105" s="225"/>
      <c r="H105" s="287"/>
      <c r="I105" s="288"/>
      <c r="P105" s="5">
        <f t="shared" si="22"/>
        <v>0</v>
      </c>
      <c r="Q105" s="5">
        <f t="shared" si="23"/>
        <v>0</v>
      </c>
      <c r="R105" s="5">
        <f t="shared" si="24"/>
        <v>0</v>
      </c>
      <c r="S105" s="5">
        <f t="shared" si="25"/>
        <v>0</v>
      </c>
      <c r="T105" s="5">
        <f t="shared" si="26"/>
        <v>0</v>
      </c>
      <c r="U105" s="5">
        <f t="shared" si="27"/>
        <v>0</v>
      </c>
      <c r="V105" s="5">
        <f t="shared" si="28"/>
        <v>0</v>
      </c>
      <c r="W105" s="5">
        <f t="shared" si="29"/>
        <v>0</v>
      </c>
      <c r="X105" s="5">
        <f t="shared" si="30"/>
        <v>0</v>
      </c>
      <c r="Y105" s="209">
        <f t="shared" si="31"/>
        <v>0</v>
      </c>
      <c r="Z105" s="5">
        <f t="shared" si="32"/>
        <v>0</v>
      </c>
      <c r="AA105" s="5">
        <f t="shared" si="33"/>
        <v>0</v>
      </c>
      <c r="AB105" s="5">
        <f t="shared" si="34"/>
        <v>0</v>
      </c>
      <c r="AC105" s="5">
        <f t="shared" si="35"/>
        <v>0</v>
      </c>
      <c r="AD105" s="5">
        <f t="shared" si="36"/>
        <v>0</v>
      </c>
      <c r="AE105" s="5">
        <f t="shared" si="37"/>
        <v>0</v>
      </c>
      <c r="AF105" s="5">
        <f t="shared" si="38"/>
        <v>0</v>
      </c>
      <c r="AG105" s="5">
        <f t="shared" si="39"/>
        <v>0</v>
      </c>
      <c r="AH105" s="5">
        <f t="shared" si="40"/>
        <v>0</v>
      </c>
      <c r="AN105" s="101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40"/>
    </row>
    <row r="106" spans="1:54" ht="30" customHeight="1">
      <c r="A106" s="81">
        <v>94</v>
      </c>
      <c r="B106" s="225"/>
      <c r="C106" s="225"/>
      <c r="D106" s="225"/>
      <c r="E106" s="5" t="str">
        <f t="shared" si="21"/>
        <v>Seleccione un tipo </v>
      </c>
      <c r="F106" s="225"/>
      <c r="G106" s="225"/>
      <c r="H106" s="287"/>
      <c r="I106" s="288"/>
      <c r="P106" s="5">
        <f t="shared" si="22"/>
        <v>0</v>
      </c>
      <c r="Q106" s="5">
        <f t="shared" si="23"/>
        <v>0</v>
      </c>
      <c r="R106" s="5">
        <f t="shared" si="24"/>
        <v>0</v>
      </c>
      <c r="S106" s="5">
        <f t="shared" si="25"/>
        <v>0</v>
      </c>
      <c r="T106" s="5">
        <f t="shared" si="26"/>
        <v>0</v>
      </c>
      <c r="U106" s="5">
        <f t="shared" si="27"/>
        <v>0</v>
      </c>
      <c r="V106" s="5">
        <f t="shared" si="28"/>
        <v>0</v>
      </c>
      <c r="W106" s="5">
        <f t="shared" si="29"/>
        <v>0</v>
      </c>
      <c r="X106" s="5">
        <f t="shared" si="30"/>
        <v>0</v>
      </c>
      <c r="Y106" s="209">
        <f t="shared" si="31"/>
        <v>0</v>
      </c>
      <c r="Z106" s="5">
        <f t="shared" si="32"/>
        <v>0</v>
      </c>
      <c r="AA106" s="5">
        <f t="shared" si="33"/>
        <v>0</v>
      </c>
      <c r="AB106" s="5">
        <f t="shared" si="34"/>
        <v>0</v>
      </c>
      <c r="AC106" s="5">
        <f t="shared" si="35"/>
        <v>0</v>
      </c>
      <c r="AD106" s="5">
        <f t="shared" si="36"/>
        <v>0</v>
      </c>
      <c r="AE106" s="5">
        <f t="shared" si="37"/>
        <v>0</v>
      </c>
      <c r="AF106" s="5">
        <f t="shared" si="38"/>
        <v>0</v>
      </c>
      <c r="AG106" s="5">
        <f t="shared" si="39"/>
        <v>0</v>
      </c>
      <c r="AH106" s="5">
        <f t="shared" si="40"/>
        <v>0</v>
      </c>
      <c r="AN106" s="101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40"/>
    </row>
    <row r="107" spans="1:54" ht="30" customHeight="1">
      <c r="A107" s="81">
        <v>95</v>
      </c>
      <c r="B107" s="225"/>
      <c r="C107" s="225"/>
      <c r="D107" s="225"/>
      <c r="E107" s="5" t="str">
        <f t="shared" si="21"/>
        <v>Seleccione un tipo </v>
      </c>
      <c r="F107" s="225"/>
      <c r="G107" s="225"/>
      <c r="H107" s="287"/>
      <c r="I107" s="288"/>
      <c r="P107" s="5">
        <f t="shared" si="22"/>
        <v>0</v>
      </c>
      <c r="Q107" s="5">
        <f t="shared" si="23"/>
        <v>0</v>
      </c>
      <c r="R107" s="5">
        <f t="shared" si="24"/>
        <v>0</v>
      </c>
      <c r="S107" s="5">
        <f t="shared" si="25"/>
        <v>0</v>
      </c>
      <c r="T107" s="5">
        <f t="shared" si="26"/>
        <v>0</v>
      </c>
      <c r="U107" s="5">
        <f t="shared" si="27"/>
        <v>0</v>
      </c>
      <c r="V107" s="5">
        <f t="shared" si="28"/>
        <v>0</v>
      </c>
      <c r="W107" s="5">
        <f t="shared" si="29"/>
        <v>0</v>
      </c>
      <c r="X107" s="5">
        <f t="shared" si="30"/>
        <v>0</v>
      </c>
      <c r="Y107" s="209">
        <f t="shared" si="31"/>
        <v>0</v>
      </c>
      <c r="Z107" s="5">
        <f t="shared" si="32"/>
        <v>0</v>
      </c>
      <c r="AA107" s="5">
        <f t="shared" si="33"/>
        <v>0</v>
      </c>
      <c r="AB107" s="5">
        <f t="shared" si="34"/>
        <v>0</v>
      </c>
      <c r="AC107" s="5">
        <f t="shared" si="35"/>
        <v>0</v>
      </c>
      <c r="AD107" s="5">
        <f t="shared" si="36"/>
        <v>0</v>
      </c>
      <c r="AE107" s="5">
        <f t="shared" si="37"/>
        <v>0</v>
      </c>
      <c r="AF107" s="5">
        <f t="shared" si="38"/>
        <v>0</v>
      </c>
      <c r="AG107" s="5">
        <f t="shared" si="39"/>
        <v>0</v>
      </c>
      <c r="AH107" s="5">
        <f t="shared" si="40"/>
        <v>0</v>
      </c>
      <c r="AN107" s="101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40"/>
    </row>
    <row r="108" spans="1:54" ht="30" customHeight="1">
      <c r="A108" s="81">
        <v>96</v>
      </c>
      <c r="B108" s="225"/>
      <c r="C108" s="225"/>
      <c r="D108" s="225"/>
      <c r="E108" s="5" t="str">
        <f t="shared" si="21"/>
        <v>Seleccione un tipo </v>
      </c>
      <c r="F108" s="225"/>
      <c r="G108" s="225"/>
      <c r="H108" s="287"/>
      <c r="I108" s="288"/>
      <c r="P108" s="5">
        <f t="shared" si="22"/>
        <v>0</v>
      </c>
      <c r="Q108" s="5">
        <f t="shared" si="23"/>
        <v>0</v>
      </c>
      <c r="R108" s="5">
        <f t="shared" si="24"/>
        <v>0</v>
      </c>
      <c r="S108" s="5">
        <f t="shared" si="25"/>
        <v>0</v>
      </c>
      <c r="T108" s="5">
        <f t="shared" si="26"/>
        <v>0</v>
      </c>
      <c r="U108" s="5">
        <f t="shared" si="27"/>
        <v>0</v>
      </c>
      <c r="V108" s="5">
        <f t="shared" si="28"/>
        <v>0</v>
      </c>
      <c r="W108" s="5">
        <f t="shared" si="29"/>
        <v>0</v>
      </c>
      <c r="X108" s="5">
        <f t="shared" si="30"/>
        <v>0</v>
      </c>
      <c r="Y108" s="209">
        <f t="shared" si="31"/>
        <v>0</v>
      </c>
      <c r="Z108" s="5">
        <f t="shared" si="32"/>
        <v>0</v>
      </c>
      <c r="AA108" s="5">
        <f t="shared" si="33"/>
        <v>0</v>
      </c>
      <c r="AB108" s="5">
        <f t="shared" si="34"/>
        <v>0</v>
      </c>
      <c r="AC108" s="5">
        <f t="shared" si="35"/>
        <v>0</v>
      </c>
      <c r="AD108" s="5">
        <f t="shared" si="36"/>
        <v>0</v>
      </c>
      <c r="AE108" s="5">
        <f t="shared" si="37"/>
        <v>0</v>
      </c>
      <c r="AF108" s="5">
        <f t="shared" si="38"/>
        <v>0</v>
      </c>
      <c r="AG108" s="5">
        <f t="shared" si="39"/>
        <v>0</v>
      </c>
      <c r="AH108" s="5">
        <f t="shared" si="40"/>
        <v>0</v>
      </c>
      <c r="AN108" s="101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40"/>
    </row>
    <row r="109" spans="1:54" ht="30" customHeight="1">
      <c r="A109" s="81">
        <v>97</v>
      </c>
      <c r="B109" s="225"/>
      <c r="C109" s="225"/>
      <c r="D109" s="225"/>
      <c r="E109" s="5" t="str">
        <f t="shared" si="21"/>
        <v>Seleccione un tipo </v>
      </c>
      <c r="F109" s="225"/>
      <c r="G109" s="225"/>
      <c r="H109" s="287"/>
      <c r="I109" s="288"/>
      <c r="P109" s="5">
        <f t="shared" si="22"/>
        <v>0</v>
      </c>
      <c r="Q109" s="5">
        <f t="shared" si="23"/>
        <v>0</v>
      </c>
      <c r="R109" s="5">
        <f t="shared" si="24"/>
        <v>0</v>
      </c>
      <c r="S109" s="5">
        <f t="shared" si="25"/>
        <v>0</v>
      </c>
      <c r="T109" s="5">
        <f t="shared" si="26"/>
        <v>0</v>
      </c>
      <c r="U109" s="5">
        <f t="shared" si="27"/>
        <v>0</v>
      </c>
      <c r="V109" s="5">
        <f t="shared" si="28"/>
        <v>0</v>
      </c>
      <c r="W109" s="5">
        <f t="shared" si="29"/>
        <v>0</v>
      </c>
      <c r="X109" s="5">
        <f t="shared" si="30"/>
        <v>0</v>
      </c>
      <c r="Y109" s="209">
        <f t="shared" si="31"/>
        <v>0</v>
      </c>
      <c r="Z109" s="5">
        <f t="shared" si="32"/>
        <v>0</v>
      </c>
      <c r="AA109" s="5">
        <f t="shared" si="33"/>
        <v>0</v>
      </c>
      <c r="AB109" s="5">
        <f t="shared" si="34"/>
        <v>0</v>
      </c>
      <c r="AC109" s="5">
        <f t="shared" si="35"/>
        <v>0</v>
      </c>
      <c r="AD109" s="5">
        <f t="shared" si="36"/>
        <v>0</v>
      </c>
      <c r="AE109" s="5">
        <f t="shared" si="37"/>
        <v>0</v>
      </c>
      <c r="AF109" s="5">
        <f t="shared" si="38"/>
        <v>0</v>
      </c>
      <c r="AG109" s="5">
        <f t="shared" si="39"/>
        <v>0</v>
      </c>
      <c r="AH109" s="5">
        <f t="shared" si="40"/>
        <v>0</v>
      </c>
      <c r="AN109" s="101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40"/>
    </row>
    <row r="110" spans="1:54" ht="30" customHeight="1">
      <c r="A110" s="81">
        <v>98</v>
      </c>
      <c r="B110" s="225"/>
      <c r="C110" s="225"/>
      <c r="D110" s="225"/>
      <c r="E110" s="5" t="str">
        <f t="shared" si="21"/>
        <v>Seleccione un tipo </v>
      </c>
      <c r="F110" s="225"/>
      <c r="G110" s="225"/>
      <c r="H110" s="287"/>
      <c r="I110" s="288"/>
      <c r="P110" s="5">
        <f t="shared" si="22"/>
        <v>0</v>
      </c>
      <c r="Q110" s="5">
        <f t="shared" si="23"/>
        <v>0</v>
      </c>
      <c r="R110" s="5">
        <f t="shared" si="24"/>
        <v>0</v>
      </c>
      <c r="S110" s="5">
        <f t="shared" si="25"/>
        <v>0</v>
      </c>
      <c r="T110" s="5">
        <f t="shared" si="26"/>
        <v>0</v>
      </c>
      <c r="U110" s="5">
        <f t="shared" si="27"/>
        <v>0</v>
      </c>
      <c r="V110" s="5">
        <f t="shared" si="28"/>
        <v>0</v>
      </c>
      <c r="W110" s="5">
        <f t="shared" si="29"/>
        <v>0</v>
      </c>
      <c r="X110" s="5">
        <f t="shared" si="30"/>
        <v>0</v>
      </c>
      <c r="Y110" s="209">
        <f t="shared" si="31"/>
        <v>0</v>
      </c>
      <c r="Z110" s="5">
        <f t="shared" si="32"/>
        <v>0</v>
      </c>
      <c r="AA110" s="5">
        <f t="shared" si="33"/>
        <v>0</v>
      </c>
      <c r="AB110" s="5">
        <f t="shared" si="34"/>
        <v>0</v>
      </c>
      <c r="AC110" s="5">
        <f t="shared" si="35"/>
        <v>0</v>
      </c>
      <c r="AD110" s="5">
        <f t="shared" si="36"/>
        <v>0</v>
      </c>
      <c r="AE110" s="5">
        <f t="shared" si="37"/>
        <v>0</v>
      </c>
      <c r="AF110" s="5">
        <f t="shared" si="38"/>
        <v>0</v>
      </c>
      <c r="AG110" s="5">
        <f t="shared" si="39"/>
        <v>0</v>
      </c>
      <c r="AH110" s="5">
        <f t="shared" si="40"/>
        <v>0</v>
      </c>
      <c r="AN110" s="101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40"/>
    </row>
    <row r="111" spans="1:54" ht="30" customHeight="1">
      <c r="A111" s="81">
        <v>99</v>
      </c>
      <c r="B111" s="225"/>
      <c r="C111" s="225"/>
      <c r="D111" s="225"/>
      <c r="E111" s="5" t="str">
        <f t="shared" si="21"/>
        <v>Seleccione un tipo </v>
      </c>
      <c r="F111" s="225"/>
      <c r="G111" s="225"/>
      <c r="H111" s="287"/>
      <c r="I111" s="288"/>
      <c r="P111" s="5">
        <f t="shared" si="22"/>
        <v>0</v>
      </c>
      <c r="Q111" s="5">
        <f t="shared" si="23"/>
        <v>0</v>
      </c>
      <c r="R111" s="5">
        <f t="shared" si="24"/>
        <v>0</v>
      </c>
      <c r="S111" s="5">
        <f t="shared" si="25"/>
        <v>0</v>
      </c>
      <c r="T111" s="5">
        <f t="shared" si="26"/>
        <v>0</v>
      </c>
      <c r="U111" s="5">
        <f t="shared" si="27"/>
        <v>0</v>
      </c>
      <c r="V111" s="5">
        <f t="shared" si="28"/>
        <v>0</v>
      </c>
      <c r="W111" s="5">
        <f t="shared" si="29"/>
        <v>0</v>
      </c>
      <c r="X111" s="5">
        <f t="shared" si="30"/>
        <v>0</v>
      </c>
      <c r="Y111" s="209">
        <f t="shared" si="31"/>
        <v>0</v>
      </c>
      <c r="Z111" s="5">
        <f t="shared" si="32"/>
        <v>0</v>
      </c>
      <c r="AA111" s="5">
        <f t="shared" si="33"/>
        <v>0</v>
      </c>
      <c r="AB111" s="5">
        <f t="shared" si="34"/>
        <v>0</v>
      </c>
      <c r="AC111" s="5">
        <f t="shared" si="35"/>
        <v>0</v>
      </c>
      <c r="AD111" s="5">
        <f t="shared" si="36"/>
        <v>0</v>
      </c>
      <c r="AE111" s="5">
        <f t="shared" si="37"/>
        <v>0</v>
      </c>
      <c r="AF111" s="5">
        <f t="shared" si="38"/>
        <v>0</v>
      </c>
      <c r="AG111" s="5">
        <f t="shared" si="39"/>
        <v>0</v>
      </c>
      <c r="AH111" s="5">
        <f t="shared" si="40"/>
        <v>0</v>
      </c>
      <c r="AN111" s="101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40"/>
    </row>
    <row r="112" spans="1:54" ht="30" customHeight="1" thickBot="1">
      <c r="A112" s="72">
        <v>100</v>
      </c>
      <c r="B112" s="226"/>
      <c r="C112" s="226"/>
      <c r="D112" s="226"/>
      <c r="E112" s="12" t="str">
        <f t="shared" si="21"/>
        <v>Seleccione un tipo </v>
      </c>
      <c r="F112" s="226"/>
      <c r="G112" s="226"/>
      <c r="H112" s="289"/>
      <c r="I112" s="229"/>
      <c r="P112" s="5">
        <f t="shared" si="22"/>
        <v>0</v>
      </c>
      <c r="Q112" s="5">
        <f t="shared" si="23"/>
        <v>0</v>
      </c>
      <c r="R112" s="5">
        <f t="shared" si="24"/>
        <v>0</v>
      </c>
      <c r="S112" s="5">
        <f t="shared" si="25"/>
        <v>0</v>
      </c>
      <c r="T112" s="5">
        <f t="shared" si="26"/>
        <v>0</v>
      </c>
      <c r="U112" s="5">
        <f t="shared" si="27"/>
        <v>0</v>
      </c>
      <c r="V112" s="5">
        <f t="shared" si="28"/>
        <v>0</v>
      </c>
      <c r="W112" s="5">
        <f t="shared" si="29"/>
        <v>0</v>
      </c>
      <c r="X112" s="5">
        <f t="shared" si="30"/>
        <v>0</v>
      </c>
      <c r="Y112" s="209">
        <f t="shared" si="31"/>
        <v>0</v>
      </c>
      <c r="Z112" s="5">
        <f t="shared" si="32"/>
        <v>0</v>
      </c>
      <c r="AA112" s="5">
        <f t="shared" si="33"/>
        <v>0</v>
      </c>
      <c r="AB112" s="5">
        <f t="shared" si="34"/>
        <v>0</v>
      </c>
      <c r="AC112" s="5">
        <f t="shared" si="35"/>
        <v>0</v>
      </c>
      <c r="AD112" s="5">
        <f t="shared" si="36"/>
        <v>0</v>
      </c>
      <c r="AE112" s="5">
        <f t="shared" si="37"/>
        <v>0</v>
      </c>
      <c r="AF112" s="5">
        <f t="shared" si="38"/>
        <v>0</v>
      </c>
      <c r="AG112" s="5">
        <f t="shared" si="39"/>
        <v>0</v>
      </c>
      <c r="AH112" s="5">
        <f t="shared" si="40"/>
        <v>0</v>
      </c>
      <c r="AN112" s="10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41"/>
    </row>
    <row r="113" spans="15:34" ht="26.25" thickBot="1">
      <c r="O113" s="115" t="s">
        <v>112</v>
      </c>
      <c r="P113" s="5">
        <f aca="true" t="shared" si="41" ref="P113:V113">SUM(P13:P112)</f>
        <v>0</v>
      </c>
      <c r="Q113" s="5">
        <f t="shared" si="41"/>
        <v>0</v>
      </c>
      <c r="R113" s="5">
        <f t="shared" si="41"/>
        <v>0</v>
      </c>
      <c r="S113" s="5">
        <f t="shared" si="41"/>
        <v>0</v>
      </c>
      <c r="T113" s="5">
        <f t="shared" si="41"/>
        <v>0</v>
      </c>
      <c r="U113" s="5">
        <f t="shared" si="41"/>
        <v>0</v>
      </c>
      <c r="V113" s="5">
        <f t="shared" si="41"/>
        <v>0</v>
      </c>
      <c r="W113" s="5">
        <f aca="true" t="shared" si="42" ref="W113:AH113">SUM(W13:W112)</f>
        <v>0</v>
      </c>
      <c r="X113" s="5">
        <f t="shared" si="42"/>
        <v>0</v>
      </c>
      <c r="Y113" s="209">
        <f t="shared" si="42"/>
        <v>0</v>
      </c>
      <c r="Z113" s="5">
        <f t="shared" si="42"/>
        <v>0</v>
      </c>
      <c r="AA113" s="5">
        <f t="shared" si="42"/>
        <v>0</v>
      </c>
      <c r="AB113" s="5">
        <f t="shared" si="42"/>
        <v>0</v>
      </c>
      <c r="AC113" s="5">
        <f t="shared" si="42"/>
        <v>0</v>
      </c>
      <c r="AD113" s="5">
        <f t="shared" si="42"/>
        <v>0</v>
      </c>
      <c r="AE113" s="5">
        <f t="shared" si="42"/>
        <v>0</v>
      </c>
      <c r="AF113" s="5">
        <f t="shared" si="42"/>
        <v>0</v>
      </c>
      <c r="AG113" s="5">
        <f t="shared" si="42"/>
        <v>0</v>
      </c>
      <c r="AH113" s="5">
        <f t="shared" si="42"/>
        <v>0</v>
      </c>
    </row>
  </sheetData>
  <sheetProtection password="DFAF" sheet="1" objects="1" scenarios="1" selectLockedCells="1"/>
  <mergeCells count="14">
    <mergeCell ref="B6:C6"/>
    <mergeCell ref="A5:C5"/>
    <mergeCell ref="B7:J7"/>
    <mergeCell ref="A10:C10"/>
    <mergeCell ref="A8:F9"/>
    <mergeCell ref="AN8:BB9"/>
    <mergeCell ref="L11:M11"/>
    <mergeCell ref="A11:A12"/>
    <mergeCell ref="D11:E11"/>
    <mergeCell ref="H11:I11"/>
    <mergeCell ref="B11:B12"/>
    <mergeCell ref="C11:C12"/>
    <mergeCell ref="F11:F12"/>
    <mergeCell ref="G11:G12"/>
  </mergeCells>
  <conditionalFormatting sqref="D13:E111">
    <cfRule type="cellIs" priority="1" dxfId="0" operator="equal" stopIfTrue="1">
      <formula>"Con evaluación"</formula>
    </cfRule>
    <cfRule type="cellIs" priority="2" dxfId="0" operator="equal" stopIfTrue="1">
      <formula>"Sin evaluación"</formula>
    </cfRule>
  </conditionalFormatting>
  <dataValidations count="6">
    <dataValidation type="whole" operator="greaterThanOrEqual" allowBlank="1" showErrorMessage="1" prompt="&#10;" errorTitle="Error" error="La fecha introducida es incorrecta." sqref="I13:I112">
      <formula1>H13</formula1>
    </dataValidation>
    <dataValidation type="whole" allowBlank="1" showInputMessage="1" showErrorMessage="1" promptTitle="Ingrese TIPO 1 o 2" prompt="1 Con evaluación&#10;2 Sin evaluación" errorTitle="Tipo de dato" error="Recuerde ingresar:&#10;        1: Con evaluación&#10;        2: Sin evaluación" sqref="D14:D112">
      <formula1>1</formula1>
      <formula2>2</formula2>
    </dataValidation>
    <dataValidation type="whole" allowBlank="1" showInputMessage="1" showErrorMessage="1" promptTitle="Ingrese TIPO 1 o 2" prompt="1 Con evaluación&#10;2 Sin evaluación" errorTitle="TIPO inválido" error="Recuerde ingresar:&#10;        1: Con evaluación&#10;        2: Sin evaluación" sqref="D13">
      <formula1>1</formula1>
      <formula2>2</formula2>
    </dataValidation>
    <dataValidation type="whole" operator="greaterThanOrEqual" allowBlank="1" showInputMessage="1" showErrorMessage="1" promptTitle="Cantidad de HORAS CATEDRA" prompt="Desde 12 en adelante ..." errorTitle="Cantidad de horas cátedra" error="Debe ser mayor a 12 " sqref="F13:F112">
      <formula1>12</formula1>
    </dataValidation>
    <dataValidation type="custom" operator="greaterThanOrEqual" allowBlank="1" showInputMessage="1" showErrorMessage="1" promptTitle="VALOR PERMITIDO" prompt="Tipear X" errorTitle="VALOR PERMITIDO" error="Debe ser X" sqref="G13:G112">
      <formula1>OR(G13=$N$12,G13=$O$12)</formula1>
    </dataValidation>
    <dataValidation type="date" operator="greaterThanOrEqual" allowBlank="1" showInputMessage="1" showErrorMessage="1" promptTitle="Nota importante:" prompt="Se considerarán cetificaciones a partir de 1998" errorTitle="Fecha inválida" error="Se considerarán las certificaciones a partir de 1998." sqref="H13:H112">
      <formula1>35796</formula1>
    </dataValidation>
  </dataValidations>
  <printOptions/>
  <pageMargins left="0.36" right="0.47" top="1" bottom="1" header="0" footer="0"/>
  <pageSetup horizontalDpi="300" verticalDpi="300" orientation="landscape" pageOrder="overThenDown" paperSize="9" scale="8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indexed="10"/>
  </sheetPr>
  <dimension ref="A1:I123"/>
  <sheetViews>
    <sheetView zoomScale="75" zoomScaleNormal="75" workbookViewId="0" topLeftCell="H1">
      <selection activeCell="G1" sqref="A1:G16384"/>
    </sheetView>
  </sheetViews>
  <sheetFormatPr defaultColWidth="11.421875" defaultRowHeight="12.75"/>
  <cols>
    <col min="1" max="7" width="18.7109375" style="0" hidden="1" customWidth="1"/>
    <col min="8" max="16384" width="18.7109375" style="0" customWidth="1"/>
  </cols>
  <sheetData>
    <row r="1" spans="1:6" ht="12.75">
      <c r="A1" s="26" t="str">
        <f>'1. DATOS PERSONALES'!A1</f>
        <v>Escuela N° 9-002 Normal Superior "Tomás Godoy Cruz"</v>
      </c>
      <c r="B1" s="27"/>
      <c r="C1" s="27"/>
      <c r="D1" s="27"/>
      <c r="E1" s="27"/>
      <c r="F1" s="28"/>
    </row>
    <row r="2" spans="1:6" ht="12.75">
      <c r="A2" s="29" t="str">
        <f>'1. DATOS PERSONALES'!A2</f>
        <v>Grilla de Tabulación de Antecedentes de Aspirantes a Hs. Cátedras</v>
      </c>
      <c r="B2" s="10"/>
      <c r="C2" s="10"/>
      <c r="D2" s="10"/>
      <c r="E2" s="10"/>
      <c r="F2" s="30"/>
    </row>
    <row r="3" spans="1:6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2"/>
      <c r="F3" s="33"/>
    </row>
    <row r="5" spans="1:9" ht="36" customHeight="1" thickBot="1">
      <c r="A5" s="705" t="s">
        <v>268</v>
      </c>
      <c r="B5" s="705"/>
      <c r="C5" s="705"/>
      <c r="D5" s="705"/>
      <c r="E5" s="705"/>
      <c r="F5" s="705"/>
      <c r="G5" s="22"/>
      <c r="H5" s="22"/>
      <c r="I5" s="22"/>
    </row>
    <row r="6" spans="1:6" ht="26.25" thickBot="1">
      <c r="A6" s="10"/>
      <c r="B6" s="10"/>
      <c r="D6" s="129" t="s">
        <v>128</v>
      </c>
      <c r="E6" s="11" t="s">
        <v>36</v>
      </c>
      <c r="F6" s="9" t="s">
        <v>102</v>
      </c>
    </row>
    <row r="7" spans="1:6" ht="15" customHeight="1">
      <c r="A7" s="715" t="s">
        <v>269</v>
      </c>
      <c r="B7" s="716"/>
      <c r="C7" s="717"/>
      <c r="D7" s="130">
        <f>'6. PARTICIPACION'!Q$109</f>
        <v>0</v>
      </c>
      <c r="E7" s="131">
        <f aca="true" t="shared" si="0" ref="E7:E13">D7*F7</f>
        <v>0</v>
      </c>
      <c r="F7" s="132">
        <v>0.05</v>
      </c>
    </row>
    <row r="8" spans="1:6" ht="15" customHeight="1">
      <c r="A8" s="709" t="s">
        <v>270</v>
      </c>
      <c r="B8" s="710"/>
      <c r="C8" s="711"/>
      <c r="D8" s="130">
        <f>'6. PARTICIPACION'!R$109</f>
        <v>0</v>
      </c>
      <c r="E8" s="131">
        <f t="shared" si="0"/>
        <v>0</v>
      </c>
      <c r="F8" s="133">
        <v>0.1</v>
      </c>
    </row>
    <row r="9" spans="1:6" ht="15" customHeight="1">
      <c r="A9" s="709" t="s">
        <v>271</v>
      </c>
      <c r="B9" s="710"/>
      <c r="C9" s="711"/>
      <c r="D9" s="130">
        <f>'6. PARTICIPACION'!S$109</f>
        <v>0</v>
      </c>
      <c r="E9" s="131">
        <f t="shared" si="0"/>
        <v>0</v>
      </c>
      <c r="F9" s="133">
        <v>0.15</v>
      </c>
    </row>
    <row r="10" spans="1:6" ht="46.5" customHeight="1">
      <c r="A10" s="706" t="s">
        <v>272</v>
      </c>
      <c r="B10" s="707"/>
      <c r="C10" s="708"/>
      <c r="D10" s="130">
        <f>'6. PARTICIPACION'!T$109</f>
        <v>0</v>
      </c>
      <c r="E10" s="131">
        <f t="shared" si="0"/>
        <v>0</v>
      </c>
      <c r="F10" s="133">
        <v>0.15</v>
      </c>
    </row>
    <row r="11" spans="1:6" ht="15" customHeight="1">
      <c r="A11" s="709" t="s">
        <v>273</v>
      </c>
      <c r="B11" s="710"/>
      <c r="C11" s="711"/>
      <c r="D11" s="130">
        <f>'6. PARTICIPACION'!U$109</f>
        <v>0</v>
      </c>
      <c r="E11" s="131">
        <f t="shared" si="0"/>
        <v>0</v>
      </c>
      <c r="F11" s="133">
        <v>0.2</v>
      </c>
    </row>
    <row r="12" spans="1:6" ht="15" customHeight="1">
      <c r="A12" s="709" t="s">
        <v>274</v>
      </c>
      <c r="B12" s="710"/>
      <c r="C12" s="711"/>
      <c r="D12" s="130">
        <f>'6. PARTICIPACION'!V$109</f>
        <v>0</v>
      </c>
      <c r="E12" s="131">
        <f t="shared" si="0"/>
        <v>0</v>
      </c>
      <c r="F12" s="133">
        <v>0.3</v>
      </c>
    </row>
    <row r="13" spans="1:6" ht="15" customHeight="1" thickBot="1">
      <c r="A13" s="712" t="s">
        <v>275</v>
      </c>
      <c r="B13" s="713"/>
      <c r="C13" s="714"/>
      <c r="D13" s="130">
        <f>'6. PARTICIPACION'!W$109</f>
        <v>0</v>
      </c>
      <c r="E13" s="134">
        <f t="shared" si="0"/>
        <v>0</v>
      </c>
      <c r="F13" s="133">
        <v>0.5</v>
      </c>
    </row>
    <row r="14" ht="12.75">
      <c r="F14" s="135">
        <f>IF(SUM(E7:E13)&gt;=5,5,SUM(E7:E13))</f>
        <v>0</v>
      </c>
    </row>
    <row r="16" spans="1:6" ht="42.75" customHeight="1">
      <c r="A16" s="705" t="s">
        <v>291</v>
      </c>
      <c r="B16" s="705"/>
      <c r="C16" s="705"/>
      <c r="D16" s="705"/>
      <c r="E16" s="705"/>
      <c r="F16" s="705"/>
    </row>
    <row r="17" ht="13.5" thickBot="1"/>
    <row r="18" spans="1:6" ht="26.25" thickBot="1">
      <c r="A18" s="10"/>
      <c r="B18" s="10"/>
      <c r="D18" s="129" t="s">
        <v>128</v>
      </c>
      <c r="E18" s="11" t="s">
        <v>290</v>
      </c>
      <c r="F18" s="9" t="s">
        <v>102</v>
      </c>
    </row>
    <row r="19" spans="1:6" ht="39" customHeight="1" thickBot="1">
      <c r="A19" s="699" t="s">
        <v>276</v>
      </c>
      <c r="B19" s="700"/>
      <c r="C19" s="701"/>
      <c r="D19" s="136">
        <f>'7. EVENTOS ARTE '!Q$109</f>
        <v>0</v>
      </c>
      <c r="E19" s="131">
        <f aca="true" t="shared" si="1" ref="E19:E32">D19*F19</f>
        <v>0</v>
      </c>
      <c r="F19" s="300">
        <v>0.9</v>
      </c>
    </row>
    <row r="20" spans="1:6" ht="35.25" customHeight="1" thickBot="1">
      <c r="A20" s="699" t="s">
        <v>277</v>
      </c>
      <c r="B20" s="700"/>
      <c r="C20" s="701"/>
      <c r="D20" s="136">
        <f>'7. EVENTOS ARTE '!R$109</f>
        <v>0</v>
      </c>
      <c r="E20" s="131">
        <f t="shared" si="1"/>
        <v>0</v>
      </c>
      <c r="F20" s="301">
        <v>0.045</v>
      </c>
    </row>
    <row r="21" spans="1:6" ht="13.5" thickBot="1">
      <c r="A21" s="699" t="s">
        <v>281</v>
      </c>
      <c r="B21" s="700"/>
      <c r="C21" s="701"/>
      <c r="D21" s="136">
        <f>'7. EVENTOS ARTE '!S$109</f>
        <v>0</v>
      </c>
      <c r="E21" s="131">
        <f t="shared" si="1"/>
        <v>0</v>
      </c>
      <c r="F21" s="301">
        <v>0.03</v>
      </c>
    </row>
    <row r="22" spans="1:6" ht="13.5" thickBot="1">
      <c r="A22" s="699" t="s">
        <v>282</v>
      </c>
      <c r="B22" s="700"/>
      <c r="C22" s="701"/>
      <c r="D22" s="136">
        <f>'7. EVENTOS ARTE '!T$109</f>
        <v>0</v>
      </c>
      <c r="E22" s="131">
        <f t="shared" si="1"/>
        <v>0</v>
      </c>
      <c r="F22" s="301">
        <v>0.015</v>
      </c>
    </row>
    <row r="23" spans="1:6" ht="13.5" thickBot="1">
      <c r="A23" s="699" t="s">
        <v>283</v>
      </c>
      <c r="B23" s="700"/>
      <c r="C23" s="701"/>
      <c r="D23" s="136">
        <f>'7. EVENTOS ARTE '!U$109</f>
        <v>0</v>
      </c>
      <c r="E23" s="131">
        <f t="shared" si="1"/>
        <v>0</v>
      </c>
      <c r="F23" s="301">
        <v>0.09</v>
      </c>
    </row>
    <row r="24" spans="1:6" ht="13.5" thickBot="1">
      <c r="A24" s="699" t="s">
        <v>284</v>
      </c>
      <c r="B24" s="700"/>
      <c r="C24" s="701"/>
      <c r="D24" s="136">
        <f>'7. EVENTOS ARTE '!V$109</f>
        <v>0</v>
      </c>
      <c r="E24" s="131">
        <f t="shared" si="1"/>
        <v>0</v>
      </c>
      <c r="F24" s="301">
        <v>0.045</v>
      </c>
    </row>
    <row r="25" spans="1:6" ht="13.5" thickBot="1">
      <c r="A25" s="699" t="s">
        <v>285</v>
      </c>
      <c r="B25" s="700"/>
      <c r="C25" s="701"/>
      <c r="D25" s="136">
        <f>'7. EVENTOS ARTE '!W$109</f>
        <v>0</v>
      </c>
      <c r="E25" s="131">
        <f t="shared" si="1"/>
        <v>0</v>
      </c>
      <c r="F25" s="301">
        <v>0.015</v>
      </c>
    </row>
    <row r="26" spans="1:6" ht="13.5" thickBot="1">
      <c r="A26" s="699" t="s">
        <v>278</v>
      </c>
      <c r="B26" s="700"/>
      <c r="C26" s="701"/>
      <c r="D26" s="136">
        <f>'7. EVENTOS ARTE '!X$109</f>
        <v>0</v>
      </c>
      <c r="E26" s="131">
        <f t="shared" si="1"/>
        <v>0</v>
      </c>
      <c r="F26" s="301">
        <v>0.15</v>
      </c>
    </row>
    <row r="27" spans="1:6" ht="13.5" thickBot="1">
      <c r="A27" s="699" t="s">
        <v>280</v>
      </c>
      <c r="B27" s="700"/>
      <c r="C27" s="701"/>
      <c r="D27" s="136">
        <f>'7. EVENTOS ARTE '!Y$109</f>
        <v>0</v>
      </c>
      <c r="E27" s="131">
        <f t="shared" si="1"/>
        <v>0</v>
      </c>
      <c r="F27" s="301">
        <v>0.3</v>
      </c>
    </row>
    <row r="28" spans="1:6" ht="13.5" thickBot="1">
      <c r="A28" s="699" t="s">
        <v>279</v>
      </c>
      <c r="B28" s="700"/>
      <c r="C28" s="701"/>
      <c r="D28" s="136">
        <f>'7. EVENTOS ARTE '!Z$109</f>
        <v>0</v>
      </c>
      <c r="E28" s="131">
        <f t="shared" si="1"/>
        <v>0</v>
      </c>
      <c r="F28" s="301">
        <v>0.015</v>
      </c>
    </row>
    <row r="29" spans="1:6" ht="13.5" thickBot="1">
      <c r="A29" s="699" t="s">
        <v>286</v>
      </c>
      <c r="B29" s="700"/>
      <c r="C29" s="701"/>
      <c r="D29" s="136">
        <f>'7. EVENTOS ARTE '!AA$109</f>
        <v>0</v>
      </c>
      <c r="E29" s="131">
        <f t="shared" si="1"/>
        <v>0</v>
      </c>
      <c r="F29" s="301">
        <v>0.3</v>
      </c>
    </row>
    <row r="30" spans="1:6" ht="13.5" thickBot="1">
      <c r="A30" s="699" t="s">
        <v>287</v>
      </c>
      <c r="B30" s="700"/>
      <c r="C30" s="701"/>
      <c r="D30" s="136">
        <f>'7. EVENTOS ARTE '!AB$109</f>
        <v>0</v>
      </c>
      <c r="E30" s="131">
        <f t="shared" si="1"/>
        <v>0</v>
      </c>
      <c r="F30" s="301">
        <v>0.3</v>
      </c>
    </row>
    <row r="31" spans="1:6" ht="13.5" thickBot="1">
      <c r="A31" s="699" t="s">
        <v>288</v>
      </c>
      <c r="B31" s="700"/>
      <c r="C31" s="701"/>
      <c r="D31" s="136">
        <f>'7. EVENTOS ARTE '!AC$109</f>
        <v>0</v>
      </c>
      <c r="E31" s="131">
        <f t="shared" si="1"/>
        <v>0</v>
      </c>
      <c r="F31" s="301">
        <v>0.3</v>
      </c>
    </row>
    <row r="32" spans="1:6" ht="12.75" customHeight="1" thickBot="1">
      <c r="A32" s="702" t="s">
        <v>289</v>
      </c>
      <c r="B32" s="703"/>
      <c r="C32" s="704"/>
      <c r="D32" s="136">
        <f>'7. EVENTOS ARTE '!AD$109</f>
        <v>0</v>
      </c>
      <c r="E32" s="137">
        <f t="shared" si="1"/>
        <v>0</v>
      </c>
      <c r="F32" s="301">
        <v>0.3</v>
      </c>
    </row>
    <row r="33" ht="13.5" thickBot="1">
      <c r="F33" s="302">
        <f>IF(SUM(E19:E32)&gt;=3,3,SUM(E19:E32))</f>
        <v>0</v>
      </c>
    </row>
    <row r="34" ht="13.5" thickTop="1"/>
    <row r="35" spans="1:6" ht="40.5" customHeight="1">
      <c r="A35" s="694" t="s">
        <v>292</v>
      </c>
      <c r="B35" s="694"/>
      <c r="C35" s="694"/>
      <c r="D35" s="694"/>
      <c r="E35" s="694"/>
      <c r="F35" s="694"/>
    </row>
    <row r="36" spans="1:6" ht="40.5" customHeight="1">
      <c r="A36" s="138" t="s">
        <v>293</v>
      </c>
      <c r="B36" s="97"/>
      <c r="C36" s="97"/>
      <c r="D36" s="97"/>
      <c r="E36" s="97"/>
      <c r="F36" s="97"/>
    </row>
    <row r="37" spans="1:7" ht="13.5" thickBot="1">
      <c r="A37" s="139" t="s">
        <v>130</v>
      </c>
      <c r="G37" s="190" t="s">
        <v>183</v>
      </c>
    </row>
    <row r="38" spans="1:7" ht="26.25" thickBot="1">
      <c r="A38" s="10"/>
      <c r="B38" s="10"/>
      <c r="C38" s="10"/>
      <c r="D38" s="14" t="s">
        <v>34</v>
      </c>
      <c r="E38" s="11" t="s">
        <v>184</v>
      </c>
      <c r="F38" s="9" t="s">
        <v>102</v>
      </c>
      <c r="G38" s="189" t="s">
        <v>182</v>
      </c>
    </row>
    <row r="39" spans="1:6" ht="13.5" thickTop="1">
      <c r="A39" s="692" t="s">
        <v>37</v>
      </c>
      <c r="B39" s="693"/>
      <c r="C39" s="13" t="s">
        <v>38</v>
      </c>
      <c r="D39" s="130">
        <f>'8. CURSOS Detalle'!N$115</f>
        <v>0</v>
      </c>
      <c r="E39" s="20">
        <f aca="true" t="shared" si="2" ref="E39:E53">D39*F39</f>
        <v>0</v>
      </c>
      <c r="F39" s="38">
        <v>0.25</v>
      </c>
    </row>
    <row r="40" spans="1:6" ht="13.5" thickBot="1">
      <c r="A40" s="690"/>
      <c r="B40" s="691"/>
      <c r="C40" s="5" t="s">
        <v>39</v>
      </c>
      <c r="D40" s="140">
        <f>'8. CURSOS Detalle'!V$115</f>
        <v>0</v>
      </c>
      <c r="E40" s="20">
        <f t="shared" si="2"/>
        <v>0</v>
      </c>
      <c r="F40" s="23">
        <v>0.25</v>
      </c>
    </row>
    <row r="41" spans="1:6" ht="13.5" thickTop="1">
      <c r="A41" s="692" t="s">
        <v>40</v>
      </c>
      <c r="B41" s="693"/>
      <c r="C41" s="13" t="s">
        <v>38</v>
      </c>
      <c r="D41" s="130">
        <f>'8. CURSOS Detalle'!O$115</f>
        <v>0</v>
      </c>
      <c r="E41" s="20">
        <f t="shared" si="2"/>
        <v>0</v>
      </c>
      <c r="F41" s="15">
        <v>0.5</v>
      </c>
    </row>
    <row r="42" spans="1:6" ht="13.5" thickBot="1">
      <c r="A42" s="690"/>
      <c r="B42" s="691"/>
      <c r="C42" s="5" t="s">
        <v>39</v>
      </c>
      <c r="D42" s="140">
        <f>'8. CURSOS Detalle'!W$115</f>
        <v>0</v>
      </c>
      <c r="E42" s="20">
        <f t="shared" si="2"/>
        <v>0</v>
      </c>
      <c r="F42" s="23">
        <v>0.5</v>
      </c>
    </row>
    <row r="43" spans="1:6" ht="13.5" thickTop="1">
      <c r="A43" s="692" t="s">
        <v>41</v>
      </c>
      <c r="B43" s="693"/>
      <c r="C43" s="13" t="s">
        <v>38</v>
      </c>
      <c r="D43" s="130">
        <f>'8. CURSOS Detalle'!P$115</f>
        <v>0</v>
      </c>
      <c r="E43" s="20">
        <f t="shared" si="2"/>
        <v>0</v>
      </c>
      <c r="F43" s="15">
        <v>0.6</v>
      </c>
    </row>
    <row r="44" spans="1:6" ht="13.5" thickBot="1">
      <c r="A44" s="690"/>
      <c r="B44" s="691"/>
      <c r="C44" s="5" t="s">
        <v>39</v>
      </c>
      <c r="D44" s="140">
        <f>'8. CURSOS Detalle'!X$115</f>
        <v>0</v>
      </c>
      <c r="E44" s="20">
        <f t="shared" si="2"/>
        <v>0</v>
      </c>
      <c r="F44" s="23">
        <v>0.6</v>
      </c>
    </row>
    <row r="45" spans="1:6" ht="13.5" thickTop="1">
      <c r="A45" s="692" t="s">
        <v>42</v>
      </c>
      <c r="B45" s="693"/>
      <c r="C45" s="13" t="s">
        <v>38</v>
      </c>
      <c r="D45" s="130">
        <f>'8. CURSOS Detalle'!Q$115</f>
        <v>0</v>
      </c>
      <c r="E45" s="20">
        <f t="shared" si="2"/>
        <v>0</v>
      </c>
      <c r="F45" s="15">
        <v>0.7</v>
      </c>
    </row>
    <row r="46" spans="1:6" ht="13.5" thickBot="1">
      <c r="A46" s="690"/>
      <c r="B46" s="691"/>
      <c r="C46" s="5" t="s">
        <v>39</v>
      </c>
      <c r="D46" s="140">
        <f>'8. CURSOS Detalle'!Y$115</f>
        <v>0</v>
      </c>
      <c r="E46" s="20">
        <f t="shared" si="2"/>
        <v>0</v>
      </c>
      <c r="F46" s="23">
        <v>0.7</v>
      </c>
    </row>
    <row r="47" spans="1:6" ht="13.5" thickTop="1">
      <c r="A47" s="692" t="s">
        <v>43</v>
      </c>
      <c r="B47" s="693"/>
      <c r="C47" s="13" t="s">
        <v>38</v>
      </c>
      <c r="D47" s="130">
        <f>'8. CURSOS Detalle'!R$115</f>
        <v>0</v>
      </c>
      <c r="E47" s="20">
        <f t="shared" si="2"/>
        <v>0</v>
      </c>
      <c r="F47" s="15">
        <v>1</v>
      </c>
    </row>
    <row r="48" spans="1:6" ht="13.5" thickBot="1">
      <c r="A48" s="690"/>
      <c r="B48" s="691"/>
      <c r="C48" s="5" t="s">
        <v>39</v>
      </c>
      <c r="D48" s="140">
        <f>'8. CURSOS Detalle'!Z$115</f>
        <v>0</v>
      </c>
      <c r="E48" s="20">
        <f t="shared" si="2"/>
        <v>0</v>
      </c>
      <c r="F48" s="23">
        <v>1</v>
      </c>
    </row>
    <row r="49" spans="1:6" ht="13.5" thickTop="1">
      <c r="A49" s="692" t="s">
        <v>44</v>
      </c>
      <c r="B49" s="693"/>
      <c r="C49" s="13" t="s">
        <v>38</v>
      </c>
      <c r="D49" s="130">
        <f>'8. CURSOS Detalle'!S$115</f>
        <v>0</v>
      </c>
      <c r="E49" s="20">
        <f t="shared" si="2"/>
        <v>0</v>
      </c>
      <c r="F49" s="15">
        <v>1.25</v>
      </c>
    </row>
    <row r="50" spans="1:6" ht="13.5" thickBot="1">
      <c r="A50" s="690"/>
      <c r="B50" s="691"/>
      <c r="C50" s="5" t="s">
        <v>39</v>
      </c>
      <c r="D50" s="140">
        <f>'8. CURSOS Detalle'!AA$115</f>
        <v>0</v>
      </c>
      <c r="E50" s="20">
        <f t="shared" si="2"/>
        <v>0</v>
      </c>
      <c r="F50" s="23">
        <v>1.25</v>
      </c>
    </row>
    <row r="51" spans="1:6" ht="13.5" thickTop="1">
      <c r="A51" s="692" t="s">
        <v>45</v>
      </c>
      <c r="B51" s="693"/>
      <c r="C51" s="13" t="s">
        <v>38</v>
      </c>
      <c r="D51" s="130">
        <f>'8. CURSOS Detalle'!T$115</f>
        <v>0</v>
      </c>
      <c r="E51" s="20">
        <f t="shared" si="2"/>
        <v>0</v>
      </c>
      <c r="F51" s="15">
        <v>1.5</v>
      </c>
    </row>
    <row r="52" spans="1:6" ht="13.5" thickBot="1">
      <c r="A52" s="690"/>
      <c r="B52" s="691"/>
      <c r="C52" s="5" t="s">
        <v>39</v>
      </c>
      <c r="D52" s="140">
        <f>'8. CURSOS Detalle'!AB$115</f>
        <v>0</v>
      </c>
      <c r="E52" s="20">
        <f t="shared" si="2"/>
        <v>0</v>
      </c>
      <c r="F52" s="23">
        <v>1.5</v>
      </c>
    </row>
    <row r="53" spans="1:6" ht="13.5" thickTop="1">
      <c r="A53" s="692" t="s">
        <v>96</v>
      </c>
      <c r="B53" s="693"/>
      <c r="C53" s="13" t="s">
        <v>38</v>
      </c>
      <c r="D53" s="130">
        <f>'8. CURSOS Detalle'!U$115</f>
        <v>0</v>
      </c>
      <c r="E53" s="20">
        <f t="shared" si="2"/>
        <v>0</v>
      </c>
      <c r="F53" s="15">
        <v>2</v>
      </c>
    </row>
    <row r="54" spans="1:6" ht="12.75">
      <c r="A54" s="690"/>
      <c r="B54" s="691"/>
      <c r="C54" s="5" t="s">
        <v>39</v>
      </c>
      <c r="D54" s="140"/>
      <c r="E54" s="141"/>
      <c r="F54" s="141" t="s">
        <v>97</v>
      </c>
    </row>
    <row r="55" ht="12.75">
      <c r="F55" s="18">
        <f>IF(SUM(E39:E53)&gt;=12,12,SUM(E39:E53))</f>
        <v>0</v>
      </c>
    </row>
    <row r="57" spans="1:6" ht="12.75">
      <c r="A57" s="694"/>
      <c r="B57" s="694"/>
      <c r="C57" s="694"/>
      <c r="D57" s="694"/>
      <c r="E57" s="694"/>
      <c r="F57" s="694"/>
    </row>
    <row r="58" spans="1:5" ht="12.75">
      <c r="A58" s="663"/>
      <c r="B58" s="695"/>
      <c r="C58" s="695"/>
      <c r="D58" s="695"/>
      <c r="E58" s="695"/>
    </row>
    <row r="59" spans="1:6" ht="12.75">
      <c r="A59" s="694" t="s">
        <v>261</v>
      </c>
      <c r="B59" s="694"/>
      <c r="C59" s="694"/>
      <c r="D59" s="694"/>
      <c r="E59" s="694"/>
      <c r="F59" s="694"/>
    </row>
    <row r="60" spans="1:5" ht="29.25" customHeight="1" thickBot="1">
      <c r="A60" s="663" t="s">
        <v>50</v>
      </c>
      <c r="B60" s="695"/>
      <c r="C60" s="695"/>
      <c r="D60" s="695"/>
      <c r="E60" s="695"/>
    </row>
    <row r="61" spans="2:6" ht="15" customHeight="1" thickBot="1">
      <c r="B61" s="10"/>
      <c r="D61" s="14" t="s">
        <v>185</v>
      </c>
      <c r="E61" s="11" t="s">
        <v>186</v>
      </c>
      <c r="F61" s="9" t="s">
        <v>187</v>
      </c>
    </row>
    <row r="62" spans="1:6" ht="15" customHeight="1" thickBot="1">
      <c r="A62" s="696" t="s">
        <v>131</v>
      </c>
      <c r="B62" s="697"/>
      <c r="C62" s="698"/>
      <c r="D62" s="193">
        <f>'9. A y B Trab.INVESTIGACION'!L27</f>
        <v>0</v>
      </c>
      <c r="E62" s="20">
        <f>D62*F62</f>
        <v>0</v>
      </c>
      <c r="F62" s="38">
        <v>0.5</v>
      </c>
    </row>
    <row r="63" spans="1:6" ht="13.5" thickBot="1">
      <c r="A63" s="696" t="s">
        <v>132</v>
      </c>
      <c r="B63" s="697"/>
      <c r="C63" s="698"/>
      <c r="D63" s="193">
        <f>'9. A y B Trab.INVESTIGACION'!M27</f>
        <v>0</v>
      </c>
      <c r="E63" s="20">
        <f>D63*F63</f>
        <v>0</v>
      </c>
      <c r="F63" s="15">
        <v>0.3</v>
      </c>
    </row>
    <row r="64" spans="1:6" ht="13.5" thickBot="1">
      <c r="A64" s="696" t="s">
        <v>133</v>
      </c>
      <c r="B64" s="697"/>
      <c r="C64" s="698"/>
      <c r="D64" s="193">
        <f>'9. A y B Trab.INVESTIGACION'!N27</f>
        <v>0</v>
      </c>
      <c r="E64" s="194">
        <f>D64*F64</f>
        <v>0</v>
      </c>
      <c r="F64" s="15">
        <v>0.1</v>
      </c>
    </row>
    <row r="65" ht="12.75">
      <c r="F65" s="18">
        <f>IF(SUM(E62:E64)&gt;=6,6,SUM(E62:E64))</f>
        <v>0</v>
      </c>
    </row>
    <row r="66" ht="15" customHeight="1" thickBot="1"/>
    <row r="67" spans="2:6" ht="15" customHeight="1" thickBot="1">
      <c r="B67" s="10"/>
      <c r="D67" s="14" t="s">
        <v>185</v>
      </c>
      <c r="E67" s="11" t="s">
        <v>188</v>
      </c>
      <c r="F67" s="9" t="s">
        <v>187</v>
      </c>
    </row>
    <row r="68" spans="1:6" ht="15" customHeight="1" thickBot="1">
      <c r="A68" s="696" t="s">
        <v>134</v>
      </c>
      <c r="B68" s="697"/>
      <c r="C68" s="698"/>
      <c r="D68" s="193">
        <f>'9. A y B Trab.INVESTIGACION'!L50</f>
        <v>0</v>
      </c>
      <c r="E68" s="20">
        <f>D68*F68</f>
        <v>0</v>
      </c>
      <c r="F68" s="15">
        <v>0.15</v>
      </c>
    </row>
    <row r="69" spans="1:6" ht="13.5" thickBot="1">
      <c r="A69" s="696" t="s">
        <v>189</v>
      </c>
      <c r="B69" s="697"/>
      <c r="C69" s="698"/>
      <c r="D69" s="193">
        <f>'9. A y B Trab.INVESTIGACION'!M50</f>
        <v>0</v>
      </c>
      <c r="E69" s="20">
        <f>D69*F69</f>
        <v>0</v>
      </c>
      <c r="F69" s="38">
        <v>0.1</v>
      </c>
    </row>
    <row r="70" spans="1:6" ht="13.5" thickBot="1">
      <c r="A70" s="696" t="s">
        <v>135</v>
      </c>
      <c r="B70" s="697"/>
      <c r="C70" s="698"/>
      <c r="D70" s="193">
        <f>'9. A y B Trab.INVESTIGACION'!N50</f>
        <v>0</v>
      </c>
      <c r="E70" s="194">
        <f>D70*F70</f>
        <v>0</v>
      </c>
      <c r="F70" s="15">
        <v>0.1</v>
      </c>
    </row>
    <row r="71" ht="12.75">
      <c r="F71" s="18">
        <f>IF(SUM(E69:E70)&gt;=2,2,SUM(E69:E70))</f>
        <v>0</v>
      </c>
    </row>
    <row r="72" spans="1:6" ht="12.75">
      <c r="A72" s="694"/>
      <c r="B72" s="694"/>
      <c r="C72" s="694"/>
      <c r="D72" s="694"/>
      <c r="E72" s="694"/>
      <c r="F72" s="694"/>
    </row>
    <row r="74" spans="1:6" ht="12.75">
      <c r="A74" s="694" t="s">
        <v>251</v>
      </c>
      <c r="B74" s="694"/>
      <c r="C74" s="694"/>
      <c r="D74" s="694"/>
      <c r="E74" s="694"/>
      <c r="F74" s="694"/>
    </row>
    <row r="75" spans="1:5" ht="26.25" customHeight="1" thickBot="1">
      <c r="A75" s="567" t="s">
        <v>192</v>
      </c>
      <c r="B75" s="567"/>
      <c r="C75" s="567"/>
      <c r="D75" s="567"/>
      <c r="E75" s="567"/>
    </row>
    <row r="76" spans="1:6" ht="26.25" thickBot="1">
      <c r="A76" s="10"/>
      <c r="B76" s="10"/>
      <c r="C76" s="10"/>
      <c r="D76" s="14" t="s">
        <v>191</v>
      </c>
      <c r="E76" s="11" t="s">
        <v>184</v>
      </c>
      <c r="F76" s="9" t="s">
        <v>187</v>
      </c>
    </row>
    <row r="77" spans="1:6" ht="13.5" thickBot="1">
      <c r="A77" s="718" t="s">
        <v>294</v>
      </c>
      <c r="B77" s="719"/>
      <c r="C77" s="203" t="s">
        <v>47</v>
      </c>
      <c r="D77" s="193">
        <f>'10.PUBLICACIONES'!O28</f>
        <v>0</v>
      </c>
      <c r="E77" s="20">
        <f aca="true" t="shared" si="3" ref="E77:E89">D77*F77</f>
        <v>0</v>
      </c>
      <c r="F77" s="38">
        <v>3</v>
      </c>
    </row>
    <row r="78" spans="1:6" ht="14.25" thickBot="1" thickTop="1">
      <c r="A78" s="720"/>
      <c r="B78" s="721"/>
      <c r="C78" s="198" t="s">
        <v>48</v>
      </c>
      <c r="D78" s="203">
        <f>'10.PUBLICACIONES'!P28</f>
        <v>0</v>
      </c>
      <c r="E78" s="20">
        <f t="shared" si="3"/>
        <v>0</v>
      </c>
      <c r="F78" s="15">
        <v>2</v>
      </c>
    </row>
    <row r="79" spans="1:6" ht="14.25" thickBot="1" thickTop="1">
      <c r="A79" s="722"/>
      <c r="B79" s="723"/>
      <c r="C79" t="s">
        <v>49</v>
      </c>
      <c r="D79" s="199">
        <f>'10.PUBLICACIONES'!Q28</f>
        <v>0</v>
      </c>
      <c r="E79" s="20">
        <f t="shared" si="3"/>
        <v>0</v>
      </c>
      <c r="F79" s="15">
        <v>1</v>
      </c>
    </row>
    <row r="80" spans="1:6" ht="14.25" thickBot="1" thickTop="1">
      <c r="A80" s="718" t="s">
        <v>295</v>
      </c>
      <c r="B80" s="719"/>
      <c r="C80" s="198" t="s">
        <v>47</v>
      </c>
      <c r="D80" s="203">
        <f>'10.PUBLICACIONES'!R28</f>
        <v>0</v>
      </c>
      <c r="E80" s="20">
        <f t="shared" si="3"/>
        <v>0</v>
      </c>
      <c r="F80" s="15">
        <v>1</v>
      </c>
    </row>
    <row r="81" spans="1:6" ht="14.25" thickBot="1" thickTop="1">
      <c r="A81" s="720"/>
      <c r="B81" s="721"/>
      <c r="C81" s="191" t="s">
        <v>48</v>
      </c>
      <c r="D81" s="199">
        <f>'10.PUBLICACIONES'!S28</f>
        <v>0</v>
      </c>
      <c r="E81" s="20">
        <f t="shared" si="3"/>
        <v>0</v>
      </c>
      <c r="F81" s="15">
        <v>0.5</v>
      </c>
    </row>
    <row r="82" spans="1:6" ht="13.5" customHeight="1" thickBot="1" thickTop="1">
      <c r="A82" s="718" t="s">
        <v>296</v>
      </c>
      <c r="B82" s="719"/>
      <c r="C82" s="198" t="s">
        <v>47</v>
      </c>
      <c r="D82" s="203">
        <f>'10.PUBLICACIONES'!T28</f>
        <v>0</v>
      </c>
      <c r="E82" s="20">
        <f t="shared" si="3"/>
        <v>0</v>
      </c>
      <c r="F82" s="15">
        <v>0.5</v>
      </c>
    </row>
    <row r="83" spans="1:6" ht="14.25" thickBot="1" thickTop="1">
      <c r="A83" s="720"/>
      <c r="B83" s="721"/>
      <c r="C83" s="191" t="s">
        <v>48</v>
      </c>
      <c r="D83" s="199">
        <f>'10.PUBLICACIONES'!U28</f>
        <v>0</v>
      </c>
      <c r="E83" s="20">
        <f t="shared" si="3"/>
        <v>0</v>
      </c>
      <c r="F83" s="15">
        <v>0.3</v>
      </c>
    </row>
    <row r="84" spans="1:6" ht="14.25" thickBot="1" thickTop="1">
      <c r="A84" s="718" t="s">
        <v>297</v>
      </c>
      <c r="B84" s="719"/>
      <c r="C84" s="198" t="s">
        <v>47</v>
      </c>
      <c r="D84" s="203">
        <f>'10.PUBLICACIONES'!V28</f>
        <v>0</v>
      </c>
      <c r="E84" s="20">
        <f t="shared" si="3"/>
        <v>0</v>
      </c>
      <c r="F84" s="15">
        <v>0.3</v>
      </c>
    </row>
    <row r="85" spans="1:6" ht="14.25" thickBot="1" thickTop="1">
      <c r="A85" s="720"/>
      <c r="B85" s="721"/>
      <c r="C85" s="191" t="s">
        <v>48</v>
      </c>
      <c r="D85" s="199">
        <f>'10.PUBLICACIONES'!W28</f>
        <v>0</v>
      </c>
      <c r="E85" s="20">
        <f t="shared" si="3"/>
        <v>0</v>
      </c>
      <c r="F85" s="15">
        <v>0.2</v>
      </c>
    </row>
    <row r="86" spans="1:6" ht="14.25" thickBot="1" thickTop="1">
      <c r="A86" s="718" t="s">
        <v>298</v>
      </c>
      <c r="B86" s="719"/>
      <c r="C86" s="198" t="s">
        <v>47</v>
      </c>
      <c r="D86" s="203">
        <f>'10.PUBLICACIONES'!X28</f>
        <v>0</v>
      </c>
      <c r="E86" s="20">
        <f t="shared" si="3"/>
        <v>0</v>
      </c>
      <c r="F86" s="15">
        <v>0.1</v>
      </c>
    </row>
    <row r="87" spans="1:6" ht="14.25" thickBot="1" thickTop="1">
      <c r="A87" s="720"/>
      <c r="B87" s="721"/>
      <c r="C87" s="191" t="s">
        <v>48</v>
      </c>
      <c r="D87" s="199">
        <f>'10.PUBLICACIONES'!Y28</f>
        <v>0</v>
      </c>
      <c r="E87" s="20">
        <f t="shared" si="3"/>
        <v>0</v>
      </c>
      <c r="F87" s="15">
        <v>0.05</v>
      </c>
    </row>
    <row r="88" spans="1:6" ht="14.25" thickBot="1" thickTop="1">
      <c r="A88" s="718" t="s">
        <v>299</v>
      </c>
      <c r="B88" s="719"/>
      <c r="C88" s="198" t="s">
        <v>47</v>
      </c>
      <c r="D88" s="203">
        <f>'10.PUBLICACIONES'!Z28</f>
        <v>0</v>
      </c>
      <c r="E88" s="20">
        <f t="shared" si="3"/>
        <v>0</v>
      </c>
      <c r="F88" s="15">
        <v>0.3</v>
      </c>
    </row>
    <row r="89" spans="1:6" ht="13.5" thickTop="1">
      <c r="A89" s="720"/>
      <c r="B89" s="721"/>
      <c r="C89" s="191" t="s">
        <v>48</v>
      </c>
      <c r="D89" s="199">
        <f>'10.PUBLICACIONES'!AA28</f>
        <v>0</v>
      </c>
      <c r="E89" s="194">
        <f t="shared" si="3"/>
        <v>0</v>
      </c>
      <c r="F89" s="15">
        <v>0.25</v>
      </c>
    </row>
    <row r="90" ht="12.75">
      <c r="F90" s="18">
        <f>IF(SUM(E77:E89)&gt;=12,12,SUM(E77:E89))</f>
        <v>0</v>
      </c>
    </row>
    <row r="92" spans="1:6" ht="12.75">
      <c r="A92" s="694"/>
      <c r="B92" s="694"/>
      <c r="C92" s="694"/>
      <c r="D92" s="694"/>
      <c r="E92" s="694"/>
      <c r="F92" s="694"/>
    </row>
    <row r="94" spans="1:6" ht="12.75">
      <c r="A94" s="724" t="s">
        <v>300</v>
      </c>
      <c r="B94" s="724"/>
      <c r="C94" s="724"/>
      <c r="D94" s="724"/>
      <c r="E94" s="34"/>
      <c r="F94" s="34"/>
    </row>
    <row r="95" spans="1:6" ht="13.5" thickBot="1">
      <c r="A95" s="725" t="s">
        <v>219</v>
      </c>
      <c r="B95" s="725"/>
      <c r="C95" s="725"/>
      <c r="D95" s="725"/>
      <c r="E95" s="725"/>
      <c r="F95" s="725"/>
    </row>
    <row r="96" spans="1:6" ht="13.5" thickBot="1">
      <c r="A96" s="730"/>
      <c r="B96" s="731"/>
      <c r="C96" s="726" t="s">
        <v>309</v>
      </c>
      <c r="D96" s="727"/>
      <c r="E96" s="9" t="s">
        <v>33</v>
      </c>
      <c r="F96" s="9" t="s">
        <v>102</v>
      </c>
    </row>
    <row r="97" spans="1:6" ht="22.5" customHeight="1" thickBot="1">
      <c r="A97" s="730" t="s">
        <v>301</v>
      </c>
      <c r="B97" s="731"/>
      <c r="C97" s="728">
        <f>'11.OTRA EXPERIENCIA'!D122</f>
        <v>0</v>
      </c>
      <c r="D97" s="729"/>
      <c r="E97" s="204">
        <f>'11.OTRA EXPERIENCIA'!P119</f>
        <v>0</v>
      </c>
      <c r="F97" s="38">
        <v>0.05</v>
      </c>
    </row>
    <row r="98" spans="1:6" ht="56.25" customHeight="1" thickBot="1">
      <c r="A98" s="730" t="s">
        <v>302</v>
      </c>
      <c r="B98" s="731"/>
      <c r="C98" s="728">
        <f>'11.OTRA EXPERIENCIA'!D123</f>
        <v>0</v>
      </c>
      <c r="D98" s="729"/>
      <c r="E98" s="204">
        <f>'11.OTRA EXPERIENCIA'!Q119</f>
        <v>0</v>
      </c>
      <c r="F98" s="15">
        <v>0.1</v>
      </c>
    </row>
    <row r="99" spans="2:6" ht="14.25" thickBot="1" thickTop="1">
      <c r="B99" t="s">
        <v>194</v>
      </c>
      <c r="F99" s="19">
        <f>'11.OTRA EXPERIENCIA'!J122</f>
        <v>0</v>
      </c>
    </row>
    <row r="100" ht="13.5" thickTop="1"/>
    <row r="101" spans="1:6" ht="12.75">
      <c r="A101" s="663" t="s">
        <v>303</v>
      </c>
      <c r="B101" s="663"/>
      <c r="C101" s="663"/>
      <c r="D101" s="663"/>
      <c r="E101" s="663"/>
      <c r="F101" s="663"/>
    </row>
    <row r="102" spans="1:7" ht="13.5" thickBot="1">
      <c r="A102" s="663"/>
      <c r="B102" s="663"/>
      <c r="C102" s="663"/>
      <c r="D102" s="663"/>
      <c r="E102" s="663"/>
      <c r="F102" s="663"/>
      <c r="G102" s="190" t="s">
        <v>183</v>
      </c>
    </row>
    <row r="103" spans="1:7" ht="13.5" thickBot="1">
      <c r="A103" s="10"/>
      <c r="B103" s="10"/>
      <c r="C103" s="10"/>
      <c r="D103" s="14" t="s">
        <v>34</v>
      </c>
      <c r="E103" s="11" t="s">
        <v>129</v>
      </c>
      <c r="F103" s="9" t="s">
        <v>220</v>
      </c>
      <c r="G103" s="10"/>
    </row>
    <row r="104" spans="1:7" ht="13.5" thickTop="1">
      <c r="A104" s="692" t="s">
        <v>206</v>
      </c>
      <c r="B104" s="693"/>
      <c r="C104" s="13" t="s">
        <v>197</v>
      </c>
      <c r="D104" s="130">
        <f>'12. PERFECCIONAMIENTO'!Z113</f>
        <v>0</v>
      </c>
      <c r="E104" s="131">
        <f aca="true" t="shared" si="4" ref="E104:E122">D104*F104</f>
        <v>0</v>
      </c>
      <c r="F104" s="132">
        <v>0.05</v>
      </c>
      <c r="G104" s="10"/>
    </row>
    <row r="105" spans="1:7" ht="12.75">
      <c r="A105" s="690"/>
      <c r="B105" s="691"/>
      <c r="C105" s="5" t="s">
        <v>196</v>
      </c>
      <c r="D105" s="140">
        <f>'12. PERFECCIONAMIENTO'!P113</f>
        <v>0</v>
      </c>
      <c r="E105" s="131">
        <f t="shared" si="4"/>
        <v>0</v>
      </c>
      <c r="F105" s="206">
        <v>0.1</v>
      </c>
      <c r="G105" s="10"/>
    </row>
    <row r="106" spans="1:7" ht="12.75">
      <c r="A106" s="690" t="s">
        <v>205</v>
      </c>
      <c r="B106" s="691"/>
      <c r="C106" s="207" t="s">
        <v>197</v>
      </c>
      <c r="D106" s="130">
        <f>'12. PERFECCIONAMIENTO'!AA113</f>
        <v>0</v>
      </c>
      <c r="E106" s="131">
        <f t="shared" si="4"/>
        <v>0</v>
      </c>
      <c r="F106" s="133">
        <v>0.1</v>
      </c>
      <c r="G106" s="10"/>
    </row>
    <row r="107" spans="1:7" ht="12.75">
      <c r="A107" s="690"/>
      <c r="B107" s="691"/>
      <c r="C107" s="5" t="s">
        <v>196</v>
      </c>
      <c r="D107" s="140">
        <f>'12. PERFECCIONAMIENTO'!Q113</f>
        <v>0</v>
      </c>
      <c r="E107" s="131">
        <f t="shared" si="4"/>
        <v>0</v>
      </c>
      <c r="F107" s="206">
        <v>0.2</v>
      </c>
      <c r="G107" s="10"/>
    </row>
    <row r="108" spans="1:7" ht="12.75">
      <c r="A108" s="690" t="s">
        <v>204</v>
      </c>
      <c r="B108" s="691"/>
      <c r="C108" s="207" t="s">
        <v>197</v>
      </c>
      <c r="D108" s="130">
        <f>'12. PERFECCIONAMIENTO'!AB113</f>
        <v>0</v>
      </c>
      <c r="E108" s="131">
        <f t="shared" si="4"/>
        <v>0</v>
      </c>
      <c r="F108" s="133">
        <v>0.15</v>
      </c>
      <c r="G108" s="10"/>
    </row>
    <row r="109" spans="1:7" ht="12.75">
      <c r="A109" s="690"/>
      <c r="B109" s="691"/>
      <c r="C109" s="5" t="s">
        <v>196</v>
      </c>
      <c r="D109" s="140">
        <f>'12. PERFECCIONAMIENTO'!R113</f>
        <v>0</v>
      </c>
      <c r="E109" s="131">
        <f t="shared" si="4"/>
        <v>0</v>
      </c>
      <c r="F109" s="206">
        <v>0.3</v>
      </c>
      <c r="G109" s="10"/>
    </row>
    <row r="110" spans="1:7" ht="12.75">
      <c r="A110" s="690" t="s">
        <v>203</v>
      </c>
      <c r="B110" s="691"/>
      <c r="C110" s="207" t="s">
        <v>197</v>
      </c>
      <c r="D110" s="130">
        <f>'12. PERFECCIONAMIENTO'!AC113</f>
        <v>0</v>
      </c>
      <c r="E110" s="131">
        <f t="shared" si="4"/>
        <v>0</v>
      </c>
      <c r="F110" s="133">
        <v>0.2</v>
      </c>
      <c r="G110" s="10"/>
    </row>
    <row r="111" spans="1:7" ht="12.75">
      <c r="A111" s="690"/>
      <c r="B111" s="691"/>
      <c r="C111" s="5" t="s">
        <v>196</v>
      </c>
      <c r="D111" s="140">
        <f>'12. PERFECCIONAMIENTO'!S113</f>
        <v>0</v>
      </c>
      <c r="E111" s="131">
        <f t="shared" si="4"/>
        <v>0</v>
      </c>
      <c r="F111" s="206">
        <v>0.4</v>
      </c>
      <c r="G111" s="10"/>
    </row>
    <row r="112" spans="1:7" ht="12.75">
      <c r="A112" s="690" t="s">
        <v>202</v>
      </c>
      <c r="B112" s="691"/>
      <c r="C112" s="207" t="s">
        <v>197</v>
      </c>
      <c r="D112" s="130">
        <f>'12. PERFECCIONAMIENTO'!AD113</f>
        <v>0</v>
      </c>
      <c r="E112" s="131">
        <f t="shared" si="4"/>
        <v>0</v>
      </c>
      <c r="F112" s="133">
        <v>0.25</v>
      </c>
      <c r="G112" s="10"/>
    </row>
    <row r="113" spans="1:7" ht="12.75">
      <c r="A113" s="690"/>
      <c r="B113" s="691"/>
      <c r="C113" s="5" t="s">
        <v>196</v>
      </c>
      <c r="D113" s="140">
        <f>'12. PERFECCIONAMIENTO'!T113</f>
        <v>0</v>
      </c>
      <c r="E113" s="131">
        <f t="shared" si="4"/>
        <v>0</v>
      </c>
      <c r="F113" s="206">
        <v>0.5</v>
      </c>
      <c r="G113" s="10"/>
    </row>
    <row r="114" spans="1:7" ht="12.75">
      <c r="A114" s="690" t="s">
        <v>201</v>
      </c>
      <c r="B114" s="691"/>
      <c r="C114" s="207" t="s">
        <v>197</v>
      </c>
      <c r="D114" s="130">
        <f>'12. PERFECCIONAMIENTO'!AE113</f>
        <v>0</v>
      </c>
      <c r="E114" s="131">
        <f t="shared" si="4"/>
        <v>0</v>
      </c>
      <c r="F114" s="133">
        <v>0.3</v>
      </c>
      <c r="G114" s="10"/>
    </row>
    <row r="115" spans="1:7" ht="12.75">
      <c r="A115" s="690"/>
      <c r="B115" s="691"/>
      <c r="C115" s="5" t="s">
        <v>196</v>
      </c>
      <c r="D115" s="140">
        <f>'12. PERFECCIONAMIENTO'!U113</f>
        <v>0</v>
      </c>
      <c r="E115" s="131">
        <f t="shared" si="4"/>
        <v>0</v>
      </c>
      <c r="F115" s="206">
        <v>0.6</v>
      </c>
      <c r="G115" s="10"/>
    </row>
    <row r="116" spans="1:7" ht="12.75">
      <c r="A116" s="690" t="s">
        <v>200</v>
      </c>
      <c r="B116" s="691"/>
      <c r="C116" s="207" t="s">
        <v>197</v>
      </c>
      <c r="D116" s="130">
        <f>'12. PERFECCIONAMIENTO'!AF113</f>
        <v>0</v>
      </c>
      <c r="E116" s="131">
        <f t="shared" si="4"/>
        <v>0</v>
      </c>
      <c r="F116" s="133">
        <v>0.35</v>
      </c>
      <c r="G116" s="10"/>
    </row>
    <row r="117" spans="1:7" ht="12.75">
      <c r="A117" s="690"/>
      <c r="B117" s="691"/>
      <c r="C117" s="5" t="s">
        <v>196</v>
      </c>
      <c r="D117" s="140">
        <f>'12. PERFECCIONAMIENTO'!V113</f>
        <v>0</v>
      </c>
      <c r="E117" s="131">
        <f t="shared" si="4"/>
        <v>0</v>
      </c>
      <c r="F117" s="206">
        <v>0.7</v>
      </c>
      <c r="G117" s="10"/>
    </row>
    <row r="118" spans="1:7" ht="12.75">
      <c r="A118" s="690" t="s">
        <v>199</v>
      </c>
      <c r="B118" s="691"/>
      <c r="C118" s="207" t="s">
        <v>197</v>
      </c>
      <c r="D118" s="130">
        <f>'12. PERFECCIONAMIENTO'!AG113</f>
        <v>0</v>
      </c>
      <c r="E118" s="131">
        <f t="shared" si="4"/>
        <v>0</v>
      </c>
      <c r="F118" s="133">
        <v>0.4</v>
      </c>
      <c r="G118" s="10"/>
    </row>
    <row r="119" spans="1:7" ht="12.75">
      <c r="A119" s="690"/>
      <c r="B119" s="691"/>
      <c r="C119" s="5" t="s">
        <v>196</v>
      </c>
      <c r="D119" s="140">
        <f>'12. PERFECCIONAMIENTO'!W113</f>
        <v>0</v>
      </c>
      <c r="E119" s="131">
        <f t="shared" si="4"/>
        <v>0</v>
      </c>
      <c r="F119" s="206">
        <v>0.8</v>
      </c>
      <c r="G119" s="10"/>
    </row>
    <row r="120" spans="1:7" ht="12.75">
      <c r="A120" s="690" t="s">
        <v>198</v>
      </c>
      <c r="B120" s="691"/>
      <c r="C120" s="207" t="s">
        <v>197</v>
      </c>
      <c r="D120" s="130">
        <f>'12. PERFECCIONAMIENTO'!AH113</f>
        <v>0</v>
      </c>
      <c r="E120" s="131">
        <f t="shared" si="4"/>
        <v>0</v>
      </c>
      <c r="F120" s="133">
        <v>0.45</v>
      </c>
      <c r="G120" s="10"/>
    </row>
    <row r="121" spans="1:6" ht="12.75">
      <c r="A121" s="690"/>
      <c r="B121" s="691"/>
      <c r="C121" s="5" t="s">
        <v>196</v>
      </c>
      <c r="D121" s="140">
        <f>'12. PERFECCIONAMIENTO'!X113</f>
        <v>0</v>
      </c>
      <c r="E121" s="131">
        <f t="shared" si="4"/>
        <v>0</v>
      </c>
      <c r="F121" s="206">
        <v>0.9</v>
      </c>
    </row>
    <row r="122" spans="1:6" ht="16.5" thickBot="1">
      <c r="A122" s="688" t="s">
        <v>195</v>
      </c>
      <c r="B122" s="689"/>
      <c r="C122" s="205"/>
      <c r="D122" s="210">
        <f>'12. PERFECCIONAMIENTO'!Y113</f>
        <v>0</v>
      </c>
      <c r="E122" s="131">
        <f t="shared" si="4"/>
        <v>0</v>
      </c>
      <c r="F122" s="133">
        <v>1</v>
      </c>
    </row>
    <row r="123" ht="12.75">
      <c r="F123" s="135">
        <f>IF(SUM(E104:E122)&gt;=10,10,SUM(E104:E122))</f>
        <v>0</v>
      </c>
    </row>
  </sheetData>
  <sheetProtection password="DFAF" sheet="1" objects="1" scenarios="1" selectLockedCells="1" selectUnlockedCells="1"/>
  <mergeCells count="71">
    <mergeCell ref="A95:F95"/>
    <mergeCell ref="C96:D96"/>
    <mergeCell ref="C97:D97"/>
    <mergeCell ref="C98:D98"/>
    <mergeCell ref="A96:B96"/>
    <mergeCell ref="A97:B97"/>
    <mergeCell ref="A98:B98"/>
    <mergeCell ref="A77:B79"/>
    <mergeCell ref="A88:B89"/>
    <mergeCell ref="A92:F92"/>
    <mergeCell ref="A94:D94"/>
    <mergeCell ref="A80:B81"/>
    <mergeCell ref="A82:B83"/>
    <mergeCell ref="A84:B85"/>
    <mergeCell ref="A86:B87"/>
    <mergeCell ref="A70:C70"/>
    <mergeCell ref="A72:F72"/>
    <mergeCell ref="A74:F74"/>
    <mergeCell ref="A75:E75"/>
    <mergeCell ref="A63:C63"/>
    <mergeCell ref="A64:C64"/>
    <mergeCell ref="A68:C68"/>
    <mergeCell ref="A69:C69"/>
    <mergeCell ref="A5:F5"/>
    <mergeCell ref="A7:C7"/>
    <mergeCell ref="A8:C8"/>
    <mergeCell ref="A9:C9"/>
    <mergeCell ref="A10:C10"/>
    <mergeCell ref="A11:C11"/>
    <mergeCell ref="A12:C12"/>
    <mergeCell ref="A13:C13"/>
    <mergeCell ref="A16:F16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5:F35"/>
    <mergeCell ref="A39:B40"/>
    <mergeCell ref="A41:B42"/>
    <mergeCell ref="A43:B44"/>
    <mergeCell ref="A45:B46"/>
    <mergeCell ref="A118:B119"/>
    <mergeCell ref="A57:F57"/>
    <mergeCell ref="A58:E58"/>
    <mergeCell ref="A47:B48"/>
    <mergeCell ref="A49:B50"/>
    <mergeCell ref="A51:B52"/>
    <mergeCell ref="A53:B54"/>
    <mergeCell ref="A59:F59"/>
    <mergeCell ref="A60:E60"/>
    <mergeCell ref="A62:C62"/>
    <mergeCell ref="A101:F102"/>
    <mergeCell ref="A122:B122"/>
    <mergeCell ref="A120:B121"/>
    <mergeCell ref="A110:B111"/>
    <mergeCell ref="A112:B113"/>
    <mergeCell ref="A114:B115"/>
    <mergeCell ref="A116:B117"/>
    <mergeCell ref="A104:B105"/>
    <mergeCell ref="A106:B107"/>
    <mergeCell ref="A108:B109"/>
  </mergeCells>
  <dataValidations count="6">
    <dataValidation type="whole" operator="greaterThanOrEqual" allowBlank="1" showInputMessage="1" showErrorMessage="1" errorTitle="Cantidad de cursos" error="Valor ingresado debe ser mayor que 1 para ser tabulado." sqref="D104:D121 D7:D13">
      <formula1>0</formula1>
    </dataValidation>
    <dataValidation operator="greaterThanOrEqual" allowBlank="1" showInputMessage="1" showErrorMessage="1" sqref="D122"/>
    <dataValidation type="whole" operator="greaterThanOrEqual" allowBlank="1" showInputMessage="1" showErrorMessage="1" error="Valor ingresado debe ser mayor que 1 para ser tabulado." sqref="D62:D64 D68:D70 D19:D32 D39:D53 D77:D89">
      <formula1>0</formula1>
    </dataValidation>
    <dataValidation type="list" operator="greaterThanOrEqual" allowBlank="1" showInputMessage="1" showErrorMessage="1" promptTitle="Nota 2" prompt="El dictado de espacios curriculares de Postítulos se ponderarán de acuerdo a la carga horaria categorizada en los cursos." errorTitle="Entrada no permitida" error="No se permite el ingreso de valores en virtud de lo expresado en la Nota 2." sqref="D54">
      <formula1>$G$38</formula1>
    </dataValidation>
    <dataValidation type="whole" operator="greaterThanOrEqual" allowBlank="1" showInputMessage="1" showErrorMessage="1" sqref="C97:C98">
      <formula1>0</formula1>
    </dataValidation>
    <dataValidation type="whole" allowBlank="1" showInputMessage="1" showErrorMessage="1" errorTitle="Validación de meses" error="La cantidad de meses puede variar entre 0 y 11." sqref="D97:D98">
      <formula1>0</formula1>
      <formula2>11</formula2>
    </dataValidation>
  </dataValidations>
  <printOptions/>
  <pageMargins left="0.75" right="0.75" top="1" bottom="1" header="0" footer="0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>
    <tabColor indexed="10"/>
  </sheetPr>
  <dimension ref="A1:J77"/>
  <sheetViews>
    <sheetView showGridLines="0" workbookViewId="0" topLeftCell="N1">
      <selection activeCell="A1" sqref="A1:M16384"/>
    </sheetView>
  </sheetViews>
  <sheetFormatPr defaultColWidth="11.421875" defaultRowHeight="12.75"/>
  <cols>
    <col min="1" max="1" width="18.8515625" style="52" hidden="1" customWidth="1"/>
    <col min="2" max="5" width="0" style="52" hidden="1" customWidth="1"/>
    <col min="6" max="6" width="26.28125" style="52" hidden="1" customWidth="1"/>
    <col min="7" max="7" width="16.7109375" style="52" hidden="1" customWidth="1"/>
    <col min="8" max="9" width="12.7109375" style="52" hidden="1" customWidth="1"/>
    <col min="10" max="10" width="12.7109375" style="216" hidden="1" customWidth="1"/>
    <col min="11" max="13" width="12.7109375" style="52" hidden="1" customWidth="1"/>
    <col min="14" max="15" width="12.7109375" style="52" customWidth="1"/>
    <col min="16" max="16384" width="11.421875" style="52" customWidth="1"/>
  </cols>
  <sheetData>
    <row r="1" spans="1:7" ht="12.75">
      <c r="A1" s="511" t="str">
        <f>'1. DATOS PERSONALES'!A1</f>
        <v>Escuela N° 9-002 Normal Superior "Tomás Godoy Cruz"</v>
      </c>
      <c r="B1" s="50"/>
      <c r="C1" s="50"/>
      <c r="D1" s="50"/>
      <c r="E1" s="50"/>
      <c r="F1" s="50"/>
      <c r="G1" s="51"/>
    </row>
    <row r="2" spans="1:7" ht="12.75">
      <c r="A2" s="512" t="str">
        <f>'1. DATOS PERSONALES'!A2</f>
        <v>Grilla de Tabulación de Antecedentes de Aspirantes a Hs. Cátedras</v>
      </c>
      <c r="B2" s="53"/>
      <c r="C2" s="53"/>
      <c r="D2" s="53"/>
      <c r="E2" s="53"/>
      <c r="F2" s="53"/>
      <c r="G2" s="54"/>
    </row>
    <row r="3" spans="1:7" ht="13.5" thickBot="1">
      <c r="A3" s="513" t="str">
        <f>'1. DATOS PERSONALES'!A3</f>
        <v>Reemplazos y Suplencias 2010 para PROFESORADOS Y TECNICATURA - HCD Acta N 42/09</v>
      </c>
      <c r="B3" s="55"/>
      <c r="C3" s="55"/>
      <c r="D3" s="55"/>
      <c r="E3" s="55"/>
      <c r="F3" s="55"/>
      <c r="G3" s="56"/>
    </row>
    <row r="4" ht="13.5" thickBot="1"/>
    <row r="5" spans="1:7" ht="12.75">
      <c r="A5" s="732" t="s">
        <v>14</v>
      </c>
      <c r="B5" s="733"/>
      <c r="C5" s="733"/>
      <c r="D5" s="733"/>
      <c r="E5" s="733"/>
      <c r="F5" s="733"/>
      <c r="G5" s="734"/>
    </row>
    <row r="6" spans="1:7" ht="12.75">
      <c r="A6" s="57" t="s">
        <v>1</v>
      </c>
      <c r="B6" s="738">
        <f>'1. DATOS PERSONALES'!B6</f>
        <v>0</v>
      </c>
      <c r="C6" s="738"/>
      <c r="D6" s="738"/>
      <c r="E6" s="738"/>
      <c r="F6" s="738"/>
      <c r="G6" s="739"/>
    </row>
    <row r="7" spans="1:7" ht="12.75">
      <c r="A7" s="57" t="s">
        <v>5</v>
      </c>
      <c r="B7" s="740">
        <f>'1. DATOS PERSONALES'!B7</f>
        <v>0</v>
      </c>
      <c r="C7" s="740"/>
      <c r="D7" s="740"/>
      <c r="E7" s="740"/>
      <c r="F7" s="740"/>
      <c r="G7" s="741"/>
    </row>
    <row r="8" spans="1:7" ht="12.75">
      <c r="A8" s="57" t="s">
        <v>2</v>
      </c>
      <c r="B8" s="742" t="str">
        <f>IF('1. DATOS PERSONALES'!$B$8=2,"Cédula de Extranjería.",IF('1. DATOS PERSONALES'!$B$8=3,"DNI",IF('1. DATOS PERSONALES'!$B$8=4,"LC",IF('1. DATOS PERSONALES'!$B$8=5,"LE","Otros"))))</f>
        <v>DNI</v>
      </c>
      <c r="C8" s="742"/>
      <c r="D8" s="742"/>
      <c r="E8" s="742"/>
      <c r="F8" s="742"/>
      <c r="G8" s="743"/>
    </row>
    <row r="9" spans="1:7" ht="12.75">
      <c r="A9" s="57" t="s">
        <v>3</v>
      </c>
      <c r="B9" s="747">
        <f>'1. DATOS PERSONALES'!B9</f>
        <v>0</v>
      </c>
      <c r="C9" s="747"/>
      <c r="D9" s="747"/>
      <c r="E9" s="747"/>
      <c r="F9" s="747"/>
      <c r="G9" s="748"/>
    </row>
    <row r="10" spans="1:7" ht="12.75">
      <c r="A10" s="57" t="s">
        <v>77</v>
      </c>
      <c r="B10" s="752">
        <f>'1. DATOS PERSONALES'!B10</f>
        <v>0</v>
      </c>
      <c r="C10" s="752"/>
      <c r="D10" s="752"/>
      <c r="E10" s="752"/>
      <c r="F10" s="752"/>
      <c r="G10" s="753"/>
    </row>
    <row r="11" spans="1:7" ht="12.75">
      <c r="A11" s="57" t="s">
        <v>4</v>
      </c>
      <c r="B11" s="749">
        <f>'1. DATOS PERSONALES'!B11</f>
        <v>0</v>
      </c>
      <c r="C11" s="749"/>
      <c r="D11" s="749"/>
      <c r="E11" s="749"/>
      <c r="F11" s="749"/>
      <c r="G11" s="750"/>
    </row>
    <row r="12" spans="1:7" ht="12.75">
      <c r="A12" s="57" t="s">
        <v>6</v>
      </c>
      <c r="B12" s="749">
        <f>'1. DATOS PERSONALES'!B12</f>
        <v>0</v>
      </c>
      <c r="C12" s="749"/>
      <c r="D12" s="749"/>
      <c r="E12" s="749"/>
      <c r="F12" s="749"/>
      <c r="G12" s="750"/>
    </row>
    <row r="13" spans="1:7" ht="13.5" thickBot="1">
      <c r="A13" s="58" t="s">
        <v>7</v>
      </c>
      <c r="B13" s="754">
        <f>'1. DATOS PERSONALES'!B13</f>
        <v>0</v>
      </c>
      <c r="C13" s="754"/>
      <c r="D13" s="754"/>
      <c r="E13" s="754"/>
      <c r="F13" s="754"/>
      <c r="G13" s="755"/>
    </row>
    <row r="15" spans="1:7" ht="27" customHeight="1" thickBot="1">
      <c r="A15" s="735" t="str">
        <f>'2. 3. 4. TÍTULOS y POSTIT.'!A5</f>
        <v>2- TITULO CON INCUMBENCIA PARA  EL NIVEL SUPERIOR Y PERTINENTE AL TRAYECTO PARA EL QUE SE POSTULA</v>
      </c>
      <c r="B15" s="735"/>
      <c r="C15" s="735"/>
      <c r="D15" s="735"/>
      <c r="E15" s="735"/>
      <c r="F15" s="735"/>
      <c r="G15" s="735"/>
    </row>
    <row r="16" spans="1:7" ht="13.5" thickBot="1">
      <c r="A16" s="744" t="str">
        <f>'2. 3. 4. TÍTULOS y POSTIT.'!A6</f>
        <v>Nota: Se considera el título para una sola categoría y la que otorga mayor puntaje.</v>
      </c>
      <c r="B16" s="745"/>
      <c r="C16" s="745"/>
      <c r="D16" s="745"/>
      <c r="E16" s="745"/>
      <c r="F16" s="745"/>
      <c r="G16" s="746"/>
    </row>
    <row r="17" ht="12" customHeight="1">
      <c r="A17" s="52">
        <f>IF('2. 3. 4. TÍTULOS y POSTIT.'!A8=0,"",'2. 3. 4. TÍTULOS y POSTIT.'!A8)</f>
      </c>
    </row>
    <row r="18" ht="12" customHeight="1">
      <c r="A18" s="52">
        <f>IF('2. 3. 4. TÍTULOS y POSTIT.'!A9=0,"",'2. 3. 4. TÍTULOS y POSTIT.'!A9)</f>
      </c>
    </row>
    <row r="19" ht="12" customHeight="1">
      <c r="A19" s="52">
        <f>IF('2. 3. 4. TÍTULOS y POSTIT.'!A10=0,"",'2. 3. 4. TÍTULOS y POSTIT.'!A10)</f>
      </c>
    </row>
    <row r="20" ht="12" customHeight="1">
      <c r="A20" s="52">
        <f>IF('2. 3. 4. TÍTULOS y POSTIT.'!A11=0,"",'2. 3. 4. TÍTULOS y POSTIT.'!A11)</f>
      </c>
    </row>
    <row r="21" ht="12" customHeight="1" thickBot="1">
      <c r="A21" s="52">
        <f>IF('2. 3. 4. TÍTULOS y POSTIT.'!A12=0,"",'2. 3. 4. TÍTULOS y POSTIT.'!A12)</f>
      </c>
    </row>
    <row r="22" spans="5:10" ht="27" customHeight="1" thickBot="1">
      <c r="E22" s="736" t="s">
        <v>181</v>
      </c>
      <c r="F22" s="737"/>
      <c r="G22" s="59">
        <f>J22</f>
        <v>0</v>
      </c>
      <c r="J22" s="216">
        <f>IF('2. 3. 4. TÍTULOS y POSTIT.'!$A$8="",0,'2. 3. 4. TÍTULOS y POSTIT.'!$E$13)</f>
        <v>0</v>
      </c>
    </row>
    <row r="23" spans="5:7" ht="12" customHeight="1">
      <c r="E23" s="83"/>
      <c r="F23" s="83"/>
      <c r="G23" s="53"/>
    </row>
    <row r="24" spans="1:7" ht="28.5" customHeight="1" thickBot="1">
      <c r="A24" s="735" t="str">
        <f>IF('2. 3. 4. TÍTULOS y POSTIT.'!A14=0,"",'2. 3. 4. TÍTULOS y POSTIT.'!A14)</f>
        <v>3- OTROS TITULOS VINCULADOS CON EL NIVEL  PARA EL CUAL FORMA Y PERTINENTE AL TRAYECTO PARA EL QUE SE POSTULA</v>
      </c>
      <c r="B24" s="735"/>
      <c r="C24" s="735"/>
      <c r="D24" s="735"/>
      <c r="E24" s="735"/>
      <c r="F24" s="735"/>
      <c r="G24" s="735"/>
    </row>
    <row r="25" spans="1:7" ht="38.25" customHeight="1" thickBot="1">
      <c r="A25" s="756" t="str">
        <f>IF('2. 3. 4. TÍTULOS y POSTIT.'!$A$15=0,"",'2. 3. 4. TÍTULOS y POSTIT.'!$A$15)</f>
        <v>Nota: Estos títulos sólo serán considerados, siempre y cuando no formen parte de las obligaciones curriculares para la obtención del título tabulado en ítem anterior, es decir, si sumo el postítulo o carrera para entrar en la categoría 2.1. o 2.2, no se considerarán  en 4 ni en 5.</v>
      </c>
      <c r="B25" s="757"/>
      <c r="C25" s="757"/>
      <c r="D25" s="757"/>
      <c r="E25" s="757"/>
      <c r="F25" s="757"/>
      <c r="G25" s="758"/>
    </row>
    <row r="26" spans="1:7" ht="12" customHeight="1" thickBot="1">
      <c r="A26" s="53">
        <f>IF('2. 3. 4. TÍTULOS y POSTIT.'!$A$20=0,"",'2. 3. 4. TÍTULOS y POSTIT.'!$A$20)</f>
      </c>
      <c r="B26" s="53"/>
      <c r="C26" s="53"/>
      <c r="D26" s="53"/>
      <c r="E26" s="53"/>
      <c r="F26" s="53"/>
      <c r="G26" s="53"/>
    </row>
    <row r="27" spans="5:10" ht="25.5" customHeight="1" thickBot="1">
      <c r="E27" s="736" t="s">
        <v>181</v>
      </c>
      <c r="F27" s="737"/>
      <c r="G27" s="59">
        <f>J27</f>
        <v>0</v>
      </c>
      <c r="J27" s="216">
        <f>IF('2. 3. 4. TÍTULOS y POSTIT.'!$A$17="",0,'2. 3. 4. TÍTULOS y POSTIT.'!$E$22)</f>
        <v>0</v>
      </c>
    </row>
    <row r="28" ht="12" customHeight="1"/>
    <row r="29" spans="1:7" ht="25.5" customHeight="1">
      <c r="A29" s="751" t="str">
        <f>'2. 3. 4. TÍTULOS y POSTIT.'!A26:B26</f>
        <v>4-POSTITULACIONES UNIVERSITARIAS COMPLETAS</v>
      </c>
      <c r="B29" s="751"/>
      <c r="C29" s="751"/>
      <c r="D29" s="751"/>
      <c r="E29" s="751"/>
      <c r="F29" s="751"/>
      <c r="G29" s="751"/>
    </row>
    <row r="30" ht="12" customHeight="1" thickBot="1">
      <c r="A30" s="52">
        <f>IF('2. 3. 4. TÍTULOS y POSTIT.'!$A$32=0,"",'2. 3. 4. TÍTULOS y POSTIT.'!$A$32)</f>
      </c>
    </row>
    <row r="31" spans="5:10" ht="24.75" customHeight="1" thickBot="1">
      <c r="E31" s="736" t="s">
        <v>181</v>
      </c>
      <c r="F31" s="737"/>
      <c r="G31" s="59">
        <f>J31</f>
        <v>0</v>
      </c>
      <c r="J31" s="216">
        <f>IF('2. 3. 4. TÍTULOS y POSTIT.'!$A$28="",0,'2. 3. 4. TÍTULOS y POSTIT.'!$E$33)</f>
        <v>0</v>
      </c>
    </row>
    <row r="32" ht="12" customHeight="1"/>
    <row r="33" spans="1:7" ht="25.5" customHeight="1">
      <c r="A33" s="751" t="s">
        <v>258</v>
      </c>
      <c r="B33" s="751"/>
      <c r="C33" s="751"/>
      <c r="D33" s="751"/>
      <c r="E33" s="751"/>
      <c r="F33" s="751"/>
      <c r="G33" s="751"/>
    </row>
    <row r="34" ht="12" customHeight="1" thickBot="1"/>
    <row r="35" spans="5:10" ht="21.75" customHeight="1" thickBot="1">
      <c r="E35" s="736" t="s">
        <v>181</v>
      </c>
      <c r="F35" s="737"/>
      <c r="G35" s="59">
        <f>J35</f>
        <v>0</v>
      </c>
      <c r="J35" s="216">
        <f>IF('2. 3. 4. TÍTULOS y POSTIT.'!$A$8="",0,'5. ANTIGÜ'!$I$12)</f>
        <v>0</v>
      </c>
    </row>
    <row r="37" spans="1:7" ht="27.75" customHeight="1">
      <c r="A37" s="751" t="s">
        <v>259</v>
      </c>
      <c r="B37" s="751"/>
      <c r="C37" s="751"/>
      <c r="D37" s="751"/>
      <c r="E37" s="751"/>
      <c r="F37" s="751"/>
      <c r="G37" s="751"/>
    </row>
    <row r="38" ht="12" customHeight="1" thickBot="1"/>
    <row r="39" spans="5:10" ht="24.75" customHeight="1" thickBot="1">
      <c r="E39" s="736" t="s">
        <v>181</v>
      </c>
      <c r="F39" s="737"/>
      <c r="G39" s="59">
        <f>J39</f>
        <v>0</v>
      </c>
      <c r="J39" s="216">
        <f>IF('2. 3. 4. TÍTULOS y POSTIT.'!$A$8="",0,'Resumen PUNTAJES'!$F$14)</f>
        <v>0</v>
      </c>
    </row>
    <row r="40" ht="15" customHeight="1"/>
    <row r="41" spans="1:7" ht="27" customHeight="1">
      <c r="A41" s="751" t="str">
        <f>'7. EVENTOS ARTE '!A5:E5</f>
        <v>7- PARTICPACIÓN EN EVENTOS ARTÍSTICOS Y PRODUCCIÓN ARTÍSTICA (SÓLO PARA AREA ARTÍSTICA Y TECNICATURA EN PRODUCCIÓN ARTÍSTICA Y ARTESANAL). (Desde 1995)</v>
      </c>
      <c r="B41" s="751"/>
      <c r="C41" s="751"/>
      <c r="D41" s="751"/>
      <c r="E41" s="751"/>
      <c r="F41" s="751"/>
      <c r="G41" s="751"/>
    </row>
    <row r="42" ht="12" customHeight="1" thickBot="1"/>
    <row r="43" spans="5:10" ht="25.5" customHeight="1" thickBot="1">
      <c r="E43" s="736" t="s">
        <v>181</v>
      </c>
      <c r="F43" s="737"/>
      <c r="G43" s="59">
        <f>J43</f>
        <v>0</v>
      </c>
      <c r="J43" s="216">
        <f>IF('2. 3. 4. TÍTULOS y POSTIT.'!$A$8="",0,'Resumen PUNTAJES'!$F$33)</f>
        <v>0</v>
      </c>
    </row>
    <row r="44" ht="12" customHeight="1"/>
    <row r="45" spans="1:7" ht="29.25" customHeight="1">
      <c r="A45" s="751" t="s">
        <v>260</v>
      </c>
      <c r="B45" s="751"/>
      <c r="C45" s="751"/>
      <c r="D45" s="751"/>
      <c r="E45" s="751"/>
      <c r="F45" s="751"/>
      <c r="G45" s="751"/>
    </row>
    <row r="46" ht="12" customHeight="1" thickBot="1"/>
    <row r="47" spans="5:10" ht="27" customHeight="1" thickBot="1">
      <c r="E47" s="736" t="s">
        <v>181</v>
      </c>
      <c r="F47" s="737"/>
      <c r="G47" s="59">
        <f>J47</f>
        <v>0</v>
      </c>
      <c r="J47" s="216">
        <f>IF('2. 3. 4. TÍTULOS y POSTIT.'!$A$8="",0,'Resumen PUNTAJES'!$F$55)</f>
        <v>0</v>
      </c>
    </row>
    <row r="48" ht="12" customHeight="1"/>
    <row r="49" spans="1:7" ht="12.75">
      <c r="A49" s="751" t="s">
        <v>261</v>
      </c>
      <c r="B49" s="751"/>
      <c r="C49" s="751"/>
      <c r="D49" s="751"/>
      <c r="E49" s="751"/>
      <c r="F49" s="751"/>
      <c r="G49" s="751"/>
    </row>
    <row r="50" ht="12" customHeight="1" thickBot="1"/>
    <row r="51" spans="5:10" ht="24" customHeight="1" thickBot="1">
      <c r="E51" s="736" t="s">
        <v>262</v>
      </c>
      <c r="F51" s="737"/>
      <c r="G51" s="59">
        <f>J51</f>
        <v>0</v>
      </c>
      <c r="J51" s="216">
        <f>IF('2. 3. 4. TÍTULOS y POSTIT.'!$A$8="",0,'Resumen PUNTAJES'!$F$65)</f>
        <v>0</v>
      </c>
    </row>
    <row r="52" ht="25.5" customHeight="1" hidden="1" thickBot="1"/>
    <row r="53" spans="5:10" ht="28.5" customHeight="1" thickBot="1">
      <c r="E53" s="736" t="s">
        <v>263</v>
      </c>
      <c r="F53" s="737"/>
      <c r="G53" s="59">
        <f>J53</f>
        <v>0</v>
      </c>
      <c r="J53" s="216">
        <f>IF('2. 3. 4. TÍTULOS y POSTIT.'!$A$8="",0,'Resumen PUNTAJES'!$F$71)</f>
        <v>0</v>
      </c>
    </row>
    <row r="54" spans="5:10" ht="39" customHeight="1" thickBot="1">
      <c r="E54" s="736" t="s">
        <v>266</v>
      </c>
      <c r="F54" s="737"/>
      <c r="G54" s="59">
        <f>J54</f>
        <v>0</v>
      </c>
      <c r="J54" s="216">
        <f>IF('2. 3. 4. TÍTULOS y POSTIT.'!$A$8="",0,SUM($J$51,$J$53))</f>
        <v>0</v>
      </c>
    </row>
    <row r="56" spans="1:7" ht="15" customHeight="1">
      <c r="A56" s="751" t="s">
        <v>264</v>
      </c>
      <c r="B56" s="751"/>
      <c r="C56" s="751"/>
      <c r="D56" s="751"/>
      <c r="E56" s="751"/>
      <c r="F56" s="751"/>
      <c r="G56" s="751"/>
    </row>
    <row r="57" ht="13.5" thickBot="1"/>
    <row r="58" spans="5:10" ht="25.5" customHeight="1" thickBot="1">
      <c r="E58" s="736" t="s">
        <v>181</v>
      </c>
      <c r="F58" s="737"/>
      <c r="G58" s="59">
        <f>J58</f>
        <v>0</v>
      </c>
      <c r="J58" s="216">
        <f>IF('2. 3. 4. TÍTULOS y POSTIT.'!$A$8="",0,'Resumen PUNTAJES'!$F$90)</f>
        <v>0</v>
      </c>
    </row>
    <row r="60" spans="1:7" ht="15.75" customHeight="1">
      <c r="A60" s="751" t="s">
        <v>267</v>
      </c>
      <c r="B60" s="751"/>
      <c r="C60" s="751"/>
      <c r="D60" s="751"/>
      <c r="E60" s="751"/>
      <c r="F60" s="751"/>
      <c r="G60" s="751"/>
    </row>
    <row r="61" ht="12" customHeight="1" thickBot="1"/>
    <row r="62" spans="5:10" ht="25.5" customHeight="1" thickBot="1">
      <c r="E62" s="736" t="s">
        <v>181</v>
      </c>
      <c r="F62" s="737"/>
      <c r="G62" s="59">
        <f>J62</f>
        <v>0</v>
      </c>
      <c r="J62" s="216">
        <f>IF('2. 3. 4. TÍTULOS y POSTIT.'!$A$8="",0,'Resumen PUNTAJES'!$F$99)</f>
        <v>0</v>
      </c>
    </row>
    <row r="63" spans="5:7" ht="12.75" customHeight="1">
      <c r="E63" s="83"/>
      <c r="F63" s="83"/>
      <c r="G63" s="53"/>
    </row>
    <row r="64" spans="1:7" ht="12.75">
      <c r="A64" s="751" t="str">
        <f>'12. PERFECCIONAMIENTO'!A8:F8</f>
        <v>12- ASISTENCIA A CURSOS, SEMINARIOS Y TALLERES, AFINES AL TRAYECTO PARA LA QUE SE POSTULA Y A LA FORMACIÓN DOCENTE, CON RECONOCIMIENTO DE ORGANISMOS OFICIALES. (Últimos 10 años).</v>
      </c>
      <c r="B64" s="751"/>
      <c r="C64" s="751"/>
      <c r="D64" s="751"/>
      <c r="E64" s="751"/>
      <c r="F64" s="751"/>
      <c r="G64" s="751"/>
    </row>
    <row r="65" ht="12" customHeight="1" thickBot="1"/>
    <row r="66" spans="5:10" ht="26.25" customHeight="1" thickBot="1">
      <c r="E66" s="736" t="s">
        <v>181</v>
      </c>
      <c r="F66" s="737"/>
      <c r="G66" s="59">
        <f>J66</f>
        <v>0</v>
      </c>
      <c r="J66" s="216">
        <f>IF('2. 3. 4. TÍTULOS y POSTIT.'!$A$8="",0,'Resumen PUNTAJES'!$F$123)</f>
        <v>0</v>
      </c>
    </row>
    <row r="67" spans="9:10" ht="11.25" customHeight="1">
      <c r="I67" s="298" t="s">
        <v>265</v>
      </c>
      <c r="J67" s="311" t="str">
        <f>IF(AND('2. 3. 4. TÍTULOS y POSTIT.'!$D$8&lt;&gt;6,'2. 3. 4. TÍTULOS y POSTIT.'!L8&gt;=4),"","Ud debe ingresar su Título, el Tipo y la cantidad de años de duración de la carrera, caso contrario no es posible tabular")</f>
        <v>Ud debe ingresar su Título, el Tipo y la cantidad de años de duración de la carrera, caso contrario no es posible tabular</v>
      </c>
    </row>
    <row r="68" ht="6.75" customHeight="1" thickBot="1">
      <c r="J68" s="215"/>
    </row>
    <row r="69" spans="5:10" ht="27" customHeight="1" thickBot="1">
      <c r="E69" s="761" t="s">
        <v>306</v>
      </c>
      <c r="F69" s="762"/>
      <c r="G69" s="299">
        <f>J69</f>
        <v>0</v>
      </c>
      <c r="J69" s="215">
        <f>IF('2. 3. 4. TÍTULOS y POSTIT.'!$A$8="",0,SUM(J22,J27,J31,J35,J39,J43,J47,J51,J53,J54,J58,J62,J66))</f>
        <v>0</v>
      </c>
    </row>
    <row r="70" ht="12.75">
      <c r="J70" s="215"/>
    </row>
    <row r="71" spans="1:10" ht="31.5" customHeight="1">
      <c r="A71" s="759" t="str">
        <f>$J$67</f>
        <v>Ud debe ingresar su Título, el Tipo y la cantidad de años de duración de la carrera, caso contrario no es posible tabular</v>
      </c>
      <c r="B71" s="759"/>
      <c r="C71" s="759"/>
      <c r="D71" s="759"/>
      <c r="E71" s="759"/>
      <c r="F71" s="759"/>
      <c r="G71" s="759"/>
      <c r="J71" s="215"/>
    </row>
    <row r="72" spans="1:7" ht="12.75">
      <c r="A72" s="760" t="s">
        <v>207</v>
      </c>
      <c r="B72" s="760"/>
      <c r="C72" s="760"/>
      <c r="D72" s="760"/>
      <c r="E72" s="760"/>
      <c r="F72" s="760"/>
      <c r="G72" s="760"/>
    </row>
    <row r="73" ht="27.75" customHeight="1">
      <c r="B73" s="214"/>
    </row>
    <row r="74" ht="18">
      <c r="B74" s="214"/>
    </row>
    <row r="75" spans="2:5" ht="51.75" customHeight="1">
      <c r="B75" s="214"/>
      <c r="E75" s="52" t="s">
        <v>63</v>
      </c>
    </row>
    <row r="76" ht="12.75">
      <c r="E76" s="52" t="str">
        <f>CONCATENATE('1. DATOS PERSONALES'!B6,", ",'1. DATOS PERSONALES'!B7)</f>
        <v>, </v>
      </c>
    </row>
    <row r="77" ht="12.75">
      <c r="E77" s="52" t="s">
        <v>62</v>
      </c>
    </row>
    <row r="78" ht="59.25" customHeight="1"/>
    <row r="83" ht="15.75" customHeight="1"/>
    <row r="84" ht="19.5" customHeight="1"/>
  </sheetData>
  <sheetProtection password="DFAF" sheet="1" objects="1" scenarios="1" selectLockedCells="1" selectUnlockedCells="1"/>
  <mergeCells count="38">
    <mergeCell ref="A45:G45"/>
    <mergeCell ref="A25:G25"/>
    <mergeCell ref="A71:G71"/>
    <mergeCell ref="A72:G72"/>
    <mergeCell ref="A29:G29"/>
    <mergeCell ref="E54:F54"/>
    <mergeCell ref="E62:F62"/>
    <mergeCell ref="E58:F58"/>
    <mergeCell ref="E66:F66"/>
    <mergeCell ref="E69:F69"/>
    <mergeCell ref="A41:G41"/>
    <mergeCell ref="E43:F43"/>
    <mergeCell ref="E27:F27"/>
    <mergeCell ref="E31:F31"/>
    <mergeCell ref="B10:G10"/>
    <mergeCell ref="B13:G13"/>
    <mergeCell ref="E39:F39"/>
    <mergeCell ref="E35:F35"/>
    <mergeCell ref="A33:G33"/>
    <mergeCell ref="A37:G37"/>
    <mergeCell ref="A24:G24"/>
    <mergeCell ref="A64:G64"/>
    <mergeCell ref="E47:F47"/>
    <mergeCell ref="A49:G49"/>
    <mergeCell ref="E51:F51"/>
    <mergeCell ref="E53:F53"/>
    <mergeCell ref="A56:G56"/>
    <mergeCell ref="A60:G60"/>
    <mergeCell ref="A5:G5"/>
    <mergeCell ref="A15:G15"/>
    <mergeCell ref="E22:F22"/>
    <mergeCell ref="B6:G6"/>
    <mergeCell ref="B7:G7"/>
    <mergeCell ref="B8:G8"/>
    <mergeCell ref="A16:G16"/>
    <mergeCell ref="B9:G9"/>
    <mergeCell ref="B11:G11"/>
    <mergeCell ref="B12:G12"/>
  </mergeCells>
  <printOptions/>
  <pageMargins left="0.7874015748031497" right="0.5118110236220472" top="0.984251968503937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tabColor indexed="10"/>
  </sheetPr>
  <dimension ref="A1:B4"/>
  <sheetViews>
    <sheetView workbookViewId="0" topLeftCell="C1">
      <selection activeCell="H6" sqref="H5:H6"/>
    </sheetView>
  </sheetViews>
  <sheetFormatPr defaultColWidth="11.421875" defaultRowHeight="12.75"/>
  <cols>
    <col min="1" max="1" width="35.28125" style="0" hidden="1" customWidth="1"/>
    <col min="2" max="2" width="0" style="0" hidden="1" customWidth="1"/>
  </cols>
  <sheetData>
    <row r="1" spans="1:2" ht="27" customHeight="1" thickBot="1">
      <c r="A1" s="514" t="s">
        <v>208</v>
      </c>
      <c r="B1" s="515"/>
    </row>
    <row r="2" spans="1:2" ht="14.25" thickBot="1" thickTop="1">
      <c r="A2" s="516" t="s">
        <v>209</v>
      </c>
      <c r="B2" s="517">
        <v>100</v>
      </c>
    </row>
    <row r="3" spans="1:2" ht="14.25" thickBot="1" thickTop="1">
      <c r="A3" s="516" t="s">
        <v>210</v>
      </c>
      <c r="B3" s="518">
        <f>INT(B2*60/40)</f>
        <v>150</v>
      </c>
    </row>
    <row r="4" spans="1:2" ht="14.25" thickBot="1" thickTop="1">
      <c r="A4" s="516" t="s">
        <v>211</v>
      </c>
      <c r="B4" s="518">
        <f>MOD(B2*60,40)</f>
        <v>0</v>
      </c>
    </row>
    <row r="5" ht="13.5" thickTop="1"/>
  </sheetData>
  <sheetProtection password="DFAF" sheet="1" objects="1" scenarios="1"/>
  <dataValidations count="1">
    <dataValidation type="whole" allowBlank="1" showInputMessage="1" showErrorMessage="1" sqref="B2">
      <formula1>1</formula1>
      <formula2>300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1"/>
  </sheetPr>
  <dimension ref="A1:F14"/>
  <sheetViews>
    <sheetView showGridLines="0" workbookViewId="0" topLeftCell="A1">
      <selection activeCell="B14" sqref="B14:E14"/>
    </sheetView>
  </sheetViews>
  <sheetFormatPr defaultColWidth="11.421875" defaultRowHeight="12.75"/>
  <cols>
    <col min="1" max="1" width="29.57421875" style="0" customWidth="1"/>
    <col min="5" max="5" width="17.00390625" style="0" customWidth="1"/>
    <col min="6" max="6" width="16.140625" style="0" hidden="1" customWidth="1"/>
    <col min="7" max="7" width="17.7109375" style="0" hidden="1" customWidth="1"/>
    <col min="8" max="8" width="18.00390625" style="0" hidden="1" customWidth="1"/>
    <col min="9" max="9" width="12.421875" style="0" customWidth="1"/>
    <col min="10" max="10" width="13.8515625" style="0" customWidth="1"/>
    <col min="11" max="11" width="13.7109375" style="0" customWidth="1"/>
    <col min="12" max="12" width="14.140625" style="0" customWidth="1"/>
    <col min="13" max="13" width="19.57421875" style="0" customWidth="1"/>
  </cols>
  <sheetData>
    <row r="1" spans="1:6" ht="25.5">
      <c r="A1" s="26" t="s">
        <v>0</v>
      </c>
      <c r="B1" s="27"/>
      <c r="C1" s="27"/>
      <c r="D1" s="27"/>
      <c r="E1" s="28"/>
      <c r="F1" s="17" t="s">
        <v>29</v>
      </c>
    </row>
    <row r="2" spans="1:5" ht="12.75">
      <c r="A2" s="29" t="s">
        <v>21</v>
      </c>
      <c r="B2" s="10"/>
      <c r="C2" s="10"/>
      <c r="D2" s="10"/>
      <c r="E2" s="30"/>
    </row>
    <row r="3" spans="1:5" ht="13.5" thickBot="1">
      <c r="A3" s="31" t="s">
        <v>316</v>
      </c>
      <c r="B3" s="32"/>
      <c r="C3" s="32"/>
      <c r="D3" s="32"/>
      <c r="E3" s="33"/>
    </row>
    <row r="4" ht="13.5" thickBot="1"/>
    <row r="5" spans="1:6" ht="13.5" thickBot="1">
      <c r="A5" s="395" t="s">
        <v>14</v>
      </c>
      <c r="B5" s="392"/>
      <c r="C5" s="392"/>
      <c r="D5" s="392"/>
      <c r="E5" s="396"/>
      <c r="F5" t="s">
        <v>79</v>
      </c>
    </row>
    <row r="6" spans="1:6" ht="19.5" customHeight="1">
      <c r="A6" s="420" t="s">
        <v>1</v>
      </c>
      <c r="B6" s="526"/>
      <c r="C6" s="526"/>
      <c r="D6" s="526"/>
      <c r="E6" s="527"/>
      <c r="F6" s="1" t="s">
        <v>32</v>
      </c>
    </row>
    <row r="7" spans="1:6" ht="19.5" customHeight="1">
      <c r="A7" s="421" t="s">
        <v>5</v>
      </c>
      <c r="B7" s="528"/>
      <c r="C7" s="528"/>
      <c r="D7" s="528"/>
      <c r="E7" s="529"/>
      <c r="F7" s="1" t="s">
        <v>10</v>
      </c>
    </row>
    <row r="8" spans="1:6" ht="20.25" customHeight="1">
      <c r="A8" s="422" t="s">
        <v>2</v>
      </c>
      <c r="B8" s="60">
        <v>3</v>
      </c>
      <c r="C8" s="61"/>
      <c r="D8" s="62"/>
      <c r="E8" s="316"/>
      <c r="F8" s="1" t="s">
        <v>12</v>
      </c>
    </row>
    <row r="9" spans="1:6" ht="19.5" customHeight="1">
      <c r="A9" s="421" t="s">
        <v>3</v>
      </c>
      <c r="B9" s="520"/>
      <c r="C9" s="520"/>
      <c r="D9" s="520"/>
      <c r="E9" s="521"/>
      <c r="F9" s="1" t="s">
        <v>8</v>
      </c>
    </row>
    <row r="10" spans="1:6" ht="19.5" customHeight="1">
      <c r="A10" s="422" t="s">
        <v>76</v>
      </c>
      <c r="B10" s="524"/>
      <c r="C10" s="524"/>
      <c r="D10" s="524"/>
      <c r="E10" s="525"/>
      <c r="F10" s="1" t="s">
        <v>9</v>
      </c>
    </row>
    <row r="11" spans="1:6" ht="19.5" customHeight="1">
      <c r="A11" s="421" t="s">
        <v>4</v>
      </c>
      <c r="B11" s="524"/>
      <c r="C11" s="524"/>
      <c r="D11" s="524"/>
      <c r="E11" s="525"/>
      <c r="F11" s="1" t="s">
        <v>11</v>
      </c>
    </row>
    <row r="12" spans="1:5" ht="19.5" customHeight="1">
      <c r="A12" s="422" t="s">
        <v>6</v>
      </c>
      <c r="B12" s="524"/>
      <c r="C12" s="524"/>
      <c r="D12" s="524"/>
      <c r="E12" s="525"/>
    </row>
    <row r="13" spans="1:5" ht="19.5" customHeight="1">
      <c r="A13" s="421" t="s">
        <v>7</v>
      </c>
      <c r="B13" s="524"/>
      <c r="C13" s="524"/>
      <c r="D13" s="524"/>
      <c r="E13" s="525"/>
    </row>
    <row r="14" spans="1:5" ht="19.5" customHeight="1" thickBot="1">
      <c r="A14" s="420" t="s">
        <v>311</v>
      </c>
      <c r="B14" s="532"/>
      <c r="C14" s="532"/>
      <c r="D14" s="532"/>
      <c r="E14" s="533"/>
    </row>
    <row r="15" ht="12.75" customHeight="1"/>
    <row r="23" ht="12.75" customHeight="1"/>
    <row r="26" ht="17.25" customHeight="1"/>
  </sheetData>
  <sheetProtection password="DFAF" sheet="1" objects="1" scenarios="1" selectLockedCells="1"/>
  <mergeCells count="8">
    <mergeCell ref="B14:E14"/>
    <mergeCell ref="B12:E12"/>
    <mergeCell ref="B13:E13"/>
    <mergeCell ref="B6:E6"/>
    <mergeCell ref="B7:E7"/>
    <mergeCell ref="B9:E9"/>
    <mergeCell ref="B11:E11"/>
    <mergeCell ref="B10:E10"/>
  </mergeCells>
  <dataValidations count="4">
    <dataValidation type="whole" operator="greaterThan" allowBlank="1" showInputMessage="1" showErrorMessage="1" errorTitle="Documento  Inválido" error="Ingrese número de documento sin puntos." sqref="B9:E9">
      <formula1>0</formula1>
    </dataValidation>
    <dataValidation type="whole" operator="greaterThanOrEqual" allowBlank="1" showInputMessage="1" showErrorMessage="1" sqref="B26:B27">
      <formula1>0</formula1>
    </dataValidation>
    <dataValidation type="whole" allowBlank="1" showInputMessage="1" showErrorMessage="1" errorTitle="Validación de meses" error="La cantidad de meses puede variar entre 0 y 11." sqref="C26:C27">
      <formula1>0</formula1>
      <formula2>11</formula2>
    </dataValidation>
    <dataValidation operator="greaterThan" allowBlank="1" showInputMessage="1" errorTitle="Documento  Inválido" error="Ingrese número de documento sin puntos." sqref="B10:E10"/>
  </dataValidation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4"/>
  </sheetPr>
  <dimension ref="A1:AB55"/>
  <sheetViews>
    <sheetView showGridLines="0" zoomScale="75" zoomScaleNormal="75" workbookViewId="0" topLeftCell="A32">
      <selection activeCell="A8" sqref="A8"/>
    </sheetView>
  </sheetViews>
  <sheetFormatPr defaultColWidth="11.421875" defaultRowHeight="12.75"/>
  <cols>
    <col min="1" max="1" width="56.140625" style="0" customWidth="1"/>
    <col min="2" max="2" width="38.140625" style="0" customWidth="1"/>
    <col min="3" max="3" width="67.7109375" style="0" customWidth="1"/>
    <col min="4" max="4" width="8.140625" style="68" hidden="1" customWidth="1"/>
    <col min="5" max="5" width="10.57421875" style="64" hidden="1" customWidth="1"/>
    <col min="6" max="6" width="9.00390625" style="64" hidden="1" customWidth="1"/>
    <col min="7" max="7" width="5.140625" style="64" hidden="1" customWidth="1"/>
    <col min="8" max="8" width="6.8515625" style="64" hidden="1" customWidth="1"/>
    <col min="9" max="9" width="14.57421875" style="64" hidden="1" customWidth="1"/>
    <col min="10" max="10" width="6.57421875" style="64" hidden="1" customWidth="1"/>
    <col min="11" max="11" width="7.421875" style="64" hidden="1" customWidth="1"/>
    <col min="12" max="12" width="14.57421875" style="49" customWidth="1"/>
    <col min="13" max="13" width="6.8515625" style="0" customWidth="1"/>
    <col min="14" max="28" width="10.7109375" style="0" customWidth="1"/>
  </cols>
  <sheetData>
    <row r="1" spans="1:24" ht="33.75">
      <c r="A1" s="26" t="str">
        <f>'1. DATOS PERSONALES'!A1</f>
        <v>Escuela N° 9-002 Normal Superior "Tomás Godoy Cruz"</v>
      </c>
      <c r="B1" s="35"/>
      <c r="C1" s="1"/>
      <c r="D1" s="505" t="s">
        <v>35</v>
      </c>
      <c r="N1" s="26" t="str">
        <f>A1</f>
        <v>Escuela N° 9-002 Normal Superior "Tomás Godoy Cruz"</v>
      </c>
      <c r="O1" s="27"/>
      <c r="P1" s="27"/>
      <c r="Q1" s="27"/>
      <c r="R1" s="27"/>
      <c r="S1" s="27"/>
      <c r="T1" s="27"/>
      <c r="U1" s="27"/>
      <c r="V1" s="27"/>
      <c r="W1" s="27"/>
      <c r="X1" s="28"/>
    </row>
    <row r="2" spans="1:24" ht="12.75">
      <c r="A2" s="29" t="str">
        <f>'1. DATOS PERSONALES'!A2</f>
        <v>Grilla de Tabulación de Antecedentes de Aspirantes a Hs. Cátedras</v>
      </c>
      <c r="B2" s="36"/>
      <c r="C2" s="1"/>
      <c r="N2" s="29" t="str">
        <f>A2</f>
        <v>Grilla de Tabulación de Antecedentes de Aspirantes a Hs. Cátedras</v>
      </c>
      <c r="O2" s="10"/>
      <c r="P2" s="10"/>
      <c r="Q2" s="10"/>
      <c r="R2" s="10"/>
      <c r="S2" s="10"/>
      <c r="T2" s="10"/>
      <c r="U2" s="10"/>
      <c r="V2" s="10"/>
      <c r="W2" s="10"/>
      <c r="X2" s="30"/>
    </row>
    <row r="3" spans="1:24" ht="13.5" thickBot="1">
      <c r="A3" s="31" t="str">
        <f>'1. DATOS PERSONALES'!A3</f>
        <v>Reemplazos y Suplencias 2010 para PROFESORADOS Y TECNICATURA - HCD Acta N 42/09</v>
      </c>
      <c r="B3" s="37"/>
      <c r="C3" s="1"/>
      <c r="N3" s="31" t="str">
        <f>A3</f>
        <v>Reemplazos y Suplencias 2010 para PROFESORADOS Y TECNICATURA - HCD Acta N 42/09</v>
      </c>
      <c r="O3" s="32"/>
      <c r="P3" s="32"/>
      <c r="Q3" s="32"/>
      <c r="R3" s="32"/>
      <c r="S3" s="32"/>
      <c r="T3" s="32"/>
      <c r="U3" s="32"/>
      <c r="V3" s="32"/>
      <c r="W3" s="32"/>
      <c r="X3" s="33"/>
    </row>
    <row r="4" ht="13.5" thickBot="1">
      <c r="E4" s="482"/>
    </row>
    <row r="5" spans="1:28" ht="13.5" thickBot="1">
      <c r="A5" s="395" t="s">
        <v>13</v>
      </c>
      <c r="B5" s="392"/>
      <c r="C5" s="392"/>
      <c r="D5" s="506"/>
      <c r="E5" s="483" t="s">
        <v>20</v>
      </c>
      <c r="F5" s="417"/>
      <c r="G5" s="417"/>
      <c r="H5" s="417"/>
      <c r="I5" s="417"/>
      <c r="J5" s="417"/>
      <c r="K5" s="417"/>
      <c r="L5" s="491"/>
      <c r="N5" s="395" t="str">
        <f>A5</f>
        <v>2- TITULO CON INCUMBENCIA PARA  EL NIVEL SUPERIOR Y PERTINENTE AL TRAYECTO PARA EL QUE SE POSTULA</v>
      </c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6"/>
    </row>
    <row r="6" spans="1:28" ht="18.75" customHeight="1" thickBot="1">
      <c r="A6" s="1" t="s">
        <v>24</v>
      </c>
      <c r="E6" s="67"/>
      <c r="N6" s="399" t="s">
        <v>315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30" customHeight="1" thickBot="1">
      <c r="A7" s="423" t="s">
        <v>15</v>
      </c>
      <c r="B7" s="424" t="s">
        <v>16</v>
      </c>
      <c r="C7" s="496" t="s">
        <v>17</v>
      </c>
      <c r="D7" s="507"/>
      <c r="E7" s="426"/>
      <c r="F7" s="426"/>
      <c r="G7" s="426"/>
      <c r="H7" s="426"/>
      <c r="I7" s="484" t="s">
        <v>23</v>
      </c>
      <c r="J7" s="426"/>
      <c r="K7" s="426"/>
      <c r="L7" s="497" t="s">
        <v>310</v>
      </c>
      <c r="N7" s="498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500"/>
      <c r="AB7" s="501"/>
    </row>
    <row r="8" spans="1:28" s="2" customFormat="1" ht="39" customHeight="1">
      <c r="A8" s="319"/>
      <c r="B8" s="320"/>
      <c r="C8" s="305"/>
      <c r="D8" s="65">
        <v>6</v>
      </c>
      <c r="E8" s="69">
        <f>VLOOKUP(D8,$H$8:$J$13,3)</f>
        <v>0</v>
      </c>
      <c r="F8" s="485"/>
      <c r="G8" s="485"/>
      <c r="H8" s="485">
        <v>1</v>
      </c>
      <c r="I8" s="486" t="s">
        <v>221</v>
      </c>
      <c r="J8" s="487">
        <v>16</v>
      </c>
      <c r="K8" s="485"/>
      <c r="L8" s="492"/>
      <c r="N8" s="465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7"/>
    </row>
    <row r="9" spans="1:28" s="2" customFormat="1" ht="39" customHeight="1">
      <c r="A9" s="321"/>
      <c r="B9" s="322"/>
      <c r="C9" s="239"/>
      <c r="D9" s="65">
        <v>6</v>
      </c>
      <c r="E9" s="69">
        <f>VLOOKUP(D9,$H$8:$J$13,3)</f>
        <v>0</v>
      </c>
      <c r="F9" s="485"/>
      <c r="G9" s="485"/>
      <c r="H9" s="485">
        <v>2</v>
      </c>
      <c r="I9" s="486" t="s">
        <v>222</v>
      </c>
      <c r="J9" s="487">
        <v>16</v>
      </c>
      <c r="K9" s="485"/>
      <c r="L9" s="493"/>
      <c r="N9" s="38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01"/>
      <c r="AB9" s="385"/>
    </row>
    <row r="10" spans="1:28" s="2" customFormat="1" ht="39" customHeight="1">
      <c r="A10" s="321"/>
      <c r="B10" s="322"/>
      <c r="C10" s="239"/>
      <c r="D10" s="65">
        <v>6</v>
      </c>
      <c r="E10" s="69">
        <f>VLOOKUP(D10,$H$8:$J$13,3)</f>
        <v>0</v>
      </c>
      <c r="F10" s="485"/>
      <c r="G10" s="485"/>
      <c r="H10" s="485">
        <v>3</v>
      </c>
      <c r="I10" s="486" t="s">
        <v>223</v>
      </c>
      <c r="J10" s="487">
        <v>14</v>
      </c>
      <c r="K10" s="485"/>
      <c r="L10" s="493"/>
      <c r="N10" s="38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01"/>
      <c r="AB10" s="385"/>
    </row>
    <row r="11" spans="1:28" s="2" customFormat="1" ht="39" customHeight="1">
      <c r="A11" s="321"/>
      <c r="B11" s="322"/>
      <c r="C11" s="239"/>
      <c r="D11" s="65">
        <v>6</v>
      </c>
      <c r="E11" s="69">
        <f>VLOOKUP(D11,$H$8:$J$13,3)</f>
        <v>0</v>
      </c>
      <c r="F11" s="485"/>
      <c r="G11" s="485"/>
      <c r="H11" s="485">
        <v>4</v>
      </c>
      <c r="I11" s="486" t="s">
        <v>224</v>
      </c>
      <c r="J11" s="487">
        <v>13</v>
      </c>
      <c r="K11" s="485"/>
      <c r="L11" s="493"/>
      <c r="N11" s="38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01"/>
      <c r="AB11" s="385"/>
    </row>
    <row r="12" spans="1:28" s="2" customFormat="1" ht="39" customHeight="1" thickBot="1">
      <c r="A12" s="323"/>
      <c r="B12" s="324"/>
      <c r="C12" s="303"/>
      <c r="D12" s="65">
        <v>6</v>
      </c>
      <c r="E12" s="69">
        <f>VLOOKUP(D12,$H$8:$J$13,3)</f>
        <v>0</v>
      </c>
      <c r="F12" s="485"/>
      <c r="G12" s="485"/>
      <c r="H12" s="485">
        <v>5</v>
      </c>
      <c r="I12" s="486" t="s">
        <v>225</v>
      </c>
      <c r="J12" s="487">
        <v>14</v>
      </c>
      <c r="K12" s="485"/>
      <c r="L12" s="494"/>
      <c r="N12" s="386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402"/>
      <c r="AB12" s="388"/>
    </row>
    <row r="13" spans="1:12" s="2" customFormat="1" ht="36" customHeight="1" thickBot="1">
      <c r="A13" s="562" t="str">
        <f>I14</f>
        <v>Ud debe ingresar su Título, el Tipo y la cantidad de años de duración de la carrera, caso contrario no es posible tabular</v>
      </c>
      <c r="B13" s="562"/>
      <c r="C13" s="562"/>
      <c r="D13" s="65"/>
      <c r="E13" s="69">
        <f>MAX(E8:E12)</f>
        <v>0</v>
      </c>
      <c r="F13" s="485"/>
      <c r="G13" s="485"/>
      <c r="H13" s="485">
        <v>6</v>
      </c>
      <c r="I13" s="486" t="s">
        <v>19</v>
      </c>
      <c r="J13" s="487">
        <v>0</v>
      </c>
      <c r="K13" s="485"/>
      <c r="L13" s="502"/>
    </row>
    <row r="14" spans="1:28" s="2" customFormat="1" ht="17.25" customHeight="1" thickBot="1">
      <c r="A14" s="522" t="s">
        <v>226</v>
      </c>
      <c r="B14" s="523"/>
      <c r="C14" s="519"/>
      <c r="D14" s="68"/>
      <c r="E14" s="66"/>
      <c r="F14" s="64"/>
      <c r="G14" s="64"/>
      <c r="H14" s="64"/>
      <c r="I14" s="485" t="str">
        <f>'Síntesis Datos de Tabulación'!J67</f>
        <v>Ud debe ingresar su Título, el Tipo y la cantidad de años de duración de la carrera, caso contrario no es posible tabular</v>
      </c>
      <c r="J14" s="64"/>
      <c r="K14" s="64"/>
      <c r="L14" s="52"/>
      <c r="M14"/>
      <c r="N14" s="563" t="str">
        <f>A14</f>
        <v>3- OTROS TITULOS VINCULADOS CON EL NIVEL  PARA EL CUAL FORMA Y PERTINENTE AL TRAYECTO PARA EL QUE SE POSTULA</v>
      </c>
      <c r="O14" s="564"/>
      <c r="P14" s="564"/>
      <c r="Q14" s="392"/>
      <c r="R14" s="392"/>
      <c r="S14" s="392"/>
      <c r="T14" s="393"/>
      <c r="U14" s="393"/>
      <c r="V14" s="393"/>
      <c r="W14" s="393"/>
      <c r="X14" s="393"/>
      <c r="Y14" s="393"/>
      <c r="Z14" s="393"/>
      <c r="AA14" s="393"/>
      <c r="AB14" s="394"/>
    </row>
    <row r="15" spans="1:28" s="2" customFormat="1" ht="34.5" customHeight="1" thickBot="1">
      <c r="A15" s="560" t="s">
        <v>227</v>
      </c>
      <c r="B15" s="561"/>
      <c r="C15" s="561"/>
      <c r="D15" s="68"/>
      <c r="E15" s="64"/>
      <c r="F15" s="64"/>
      <c r="G15" s="64"/>
      <c r="H15" s="64"/>
      <c r="I15" s="64"/>
      <c r="J15" s="64"/>
      <c r="K15" s="64"/>
      <c r="L15" s="52"/>
      <c r="M15"/>
      <c r="N15" s="565" t="str">
        <f>A15</f>
        <v>Nota: Estos títulos sólo serán considerados, siempre y cuando no formen parte de las obligaciones curriculares para la obtención del título tabulado en ítem anterior, es decir, si sumo el postítulo o carrera para entrar en la categoría 2.1. o 2.2, no se considerarán  en 4 ni en 5.</v>
      </c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s="2" customFormat="1" ht="24.75" customHeight="1" thickBot="1">
      <c r="A16" s="503" t="s">
        <v>15</v>
      </c>
      <c r="B16" s="504" t="s">
        <v>16</v>
      </c>
      <c r="C16" s="496" t="s">
        <v>17</v>
      </c>
      <c r="D16" s="68"/>
      <c r="E16" s="67"/>
      <c r="F16" s="64"/>
      <c r="G16" s="64"/>
      <c r="H16" s="64"/>
      <c r="I16" s="488" t="s">
        <v>18</v>
      </c>
      <c r="J16" s="64"/>
      <c r="K16" s="64"/>
      <c r="L16" s="52"/>
      <c r="M16"/>
      <c r="N16" s="427">
        <f>N7</f>
        <v>0</v>
      </c>
      <c r="O16" s="428">
        <f>O7</f>
        <v>0</v>
      </c>
      <c r="P16" s="428">
        <f>P7</f>
        <v>0</v>
      </c>
      <c r="Q16" s="428">
        <f aca="true" t="shared" si="0" ref="Q16:AB16">Q7</f>
        <v>0</v>
      </c>
      <c r="R16" s="428">
        <f t="shared" si="0"/>
        <v>0</v>
      </c>
      <c r="S16" s="428">
        <f t="shared" si="0"/>
        <v>0</v>
      </c>
      <c r="T16" s="428">
        <f t="shared" si="0"/>
        <v>0</v>
      </c>
      <c r="U16" s="428">
        <f t="shared" si="0"/>
        <v>0</v>
      </c>
      <c r="V16" s="428">
        <f t="shared" si="0"/>
        <v>0</v>
      </c>
      <c r="W16" s="428">
        <f t="shared" si="0"/>
        <v>0</v>
      </c>
      <c r="X16" s="428">
        <f t="shared" si="0"/>
        <v>0</v>
      </c>
      <c r="Y16" s="428">
        <f t="shared" si="0"/>
        <v>0</v>
      </c>
      <c r="Z16" s="428">
        <f t="shared" si="0"/>
        <v>0</v>
      </c>
      <c r="AA16" s="428">
        <f t="shared" si="0"/>
        <v>0</v>
      </c>
      <c r="AB16" s="428">
        <f t="shared" si="0"/>
        <v>0</v>
      </c>
    </row>
    <row r="17" spans="1:28" s="2" customFormat="1" ht="39" customHeight="1">
      <c r="A17" s="325"/>
      <c r="B17" s="325"/>
      <c r="C17" s="305"/>
      <c r="D17" s="65">
        <v>4</v>
      </c>
      <c r="E17" s="69">
        <f>VLOOKUP(D17,$H$17:$J$20,3)</f>
        <v>0</v>
      </c>
      <c r="F17" s="485"/>
      <c r="G17" s="485"/>
      <c r="H17" s="485">
        <v>1</v>
      </c>
      <c r="I17" s="487" t="s">
        <v>228</v>
      </c>
      <c r="J17" s="485">
        <v>2</v>
      </c>
      <c r="K17" s="485"/>
      <c r="L17" s="495"/>
      <c r="N17" s="389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400"/>
      <c r="AB17" s="391"/>
    </row>
    <row r="18" spans="1:28" s="2" customFormat="1" ht="39" customHeight="1">
      <c r="A18" s="321"/>
      <c r="B18" s="322"/>
      <c r="C18" s="239"/>
      <c r="D18" s="65">
        <v>4</v>
      </c>
      <c r="E18" s="69">
        <f>VLOOKUP(D18,$H$17:$J$20,3)</f>
        <v>0</v>
      </c>
      <c r="F18" s="485"/>
      <c r="G18" s="485"/>
      <c r="H18" s="485">
        <v>2</v>
      </c>
      <c r="I18" s="487" t="s">
        <v>229</v>
      </c>
      <c r="J18" s="485">
        <v>1</v>
      </c>
      <c r="K18" s="485"/>
      <c r="L18" s="495"/>
      <c r="N18" s="38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01"/>
      <c r="AB18" s="385"/>
    </row>
    <row r="19" spans="1:28" ht="39" customHeight="1">
      <c r="A19" s="321"/>
      <c r="B19" s="322"/>
      <c r="C19" s="239"/>
      <c r="D19" s="65">
        <v>4</v>
      </c>
      <c r="E19" s="69">
        <f>VLOOKUP(D19,$H$17:$J$20,3)</f>
        <v>0</v>
      </c>
      <c r="F19" s="485"/>
      <c r="G19" s="485"/>
      <c r="H19" s="485">
        <v>3</v>
      </c>
      <c r="I19" s="487" t="s">
        <v>230</v>
      </c>
      <c r="J19" s="485">
        <v>0.5</v>
      </c>
      <c r="K19" s="485"/>
      <c r="L19" s="495"/>
      <c r="M19" s="2"/>
      <c r="N19" s="384"/>
      <c r="O19" s="3"/>
      <c r="P19" s="3"/>
      <c r="Q19" s="3"/>
      <c r="R19" s="3"/>
      <c r="S19" s="3"/>
      <c r="T19" s="5"/>
      <c r="U19" s="5"/>
      <c r="V19" s="5"/>
      <c r="W19" s="5"/>
      <c r="X19" s="5"/>
      <c r="Y19" s="5"/>
      <c r="Z19" s="5"/>
      <c r="AA19" s="403"/>
      <c r="AB19" s="40"/>
    </row>
    <row r="20" spans="1:28" ht="39" customHeight="1">
      <c r="A20" s="321"/>
      <c r="B20" s="322"/>
      <c r="C20" s="239"/>
      <c r="D20" s="65">
        <v>4</v>
      </c>
      <c r="E20" s="69">
        <f>VLOOKUP(D20,$H$17:$J$20,3)</f>
        <v>0</v>
      </c>
      <c r="F20" s="485"/>
      <c r="G20" s="485"/>
      <c r="H20" s="485">
        <v>4</v>
      </c>
      <c r="I20" s="489" t="s">
        <v>19</v>
      </c>
      <c r="J20" s="485">
        <v>0</v>
      </c>
      <c r="K20" s="485"/>
      <c r="L20" s="495"/>
      <c r="M20" s="2"/>
      <c r="N20" s="384"/>
      <c r="O20" s="3"/>
      <c r="P20" s="3"/>
      <c r="Q20" s="3"/>
      <c r="R20" s="3"/>
      <c r="S20" s="3"/>
      <c r="T20" s="5"/>
      <c r="U20" s="5"/>
      <c r="V20" s="5"/>
      <c r="W20" s="5"/>
      <c r="X20" s="5"/>
      <c r="Y20" s="5"/>
      <c r="Z20" s="5"/>
      <c r="AA20" s="403"/>
      <c r="AB20" s="40"/>
    </row>
    <row r="21" spans="1:28" ht="39" customHeight="1" thickBot="1">
      <c r="A21" s="323"/>
      <c r="B21" s="324"/>
      <c r="C21" s="41"/>
      <c r="D21" s="508">
        <v>4</v>
      </c>
      <c r="E21" s="69">
        <f>VLOOKUP(D21,$H$17:$J$20,3)</f>
        <v>0</v>
      </c>
      <c r="F21" s="66"/>
      <c r="N21" s="10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404"/>
      <c r="AB21" s="41"/>
    </row>
    <row r="22" ht="16.5" customHeight="1" thickBot="1">
      <c r="E22" s="490">
        <f>SUM(E17:E21)</f>
        <v>0</v>
      </c>
    </row>
    <row r="23" spans="1:19" s="2" customFormat="1" ht="24.75" customHeight="1" hidden="1">
      <c r="A23" s="4" t="s">
        <v>25</v>
      </c>
      <c r="B23"/>
      <c r="C23"/>
      <c r="D23" s="68">
        <f>COUNTIF(D17:D21,1)</f>
        <v>0</v>
      </c>
      <c r="E23" s="64"/>
      <c r="F23" s="64"/>
      <c r="G23" s="64"/>
      <c r="H23" s="64"/>
      <c r="I23" s="64"/>
      <c r="J23" s="64"/>
      <c r="K23" s="64"/>
      <c r="L23" s="49"/>
      <c r="M23"/>
      <c r="N23"/>
      <c r="O23"/>
      <c r="P23"/>
      <c r="Q23"/>
      <c r="R23"/>
      <c r="S23"/>
    </row>
    <row r="24" spans="1:19" s="2" customFormat="1" ht="24.75" customHeight="1" hidden="1">
      <c r="A24"/>
      <c r="B24"/>
      <c r="C24"/>
      <c r="D24" s="68">
        <f>COUNTIF(D17:D21,2)</f>
        <v>0</v>
      </c>
      <c r="E24" s="64"/>
      <c r="F24" s="64"/>
      <c r="G24" s="64"/>
      <c r="H24" s="64"/>
      <c r="I24" s="64"/>
      <c r="J24" s="64"/>
      <c r="K24" s="64"/>
      <c r="L24" s="49"/>
      <c r="M24"/>
      <c r="N24"/>
      <c r="O24"/>
      <c r="P24"/>
      <c r="Q24"/>
      <c r="R24"/>
      <c r="S24"/>
    </row>
    <row r="25" spans="1:19" s="2" customFormat="1" ht="24.75" customHeight="1" hidden="1">
      <c r="A25"/>
      <c r="B25"/>
      <c r="C25"/>
      <c r="D25" s="68">
        <f>COUNTIF(D17:D21,3)</f>
        <v>0</v>
      </c>
      <c r="E25" s="64"/>
      <c r="F25" s="64"/>
      <c r="G25" s="64"/>
      <c r="H25" s="64"/>
      <c r="I25" s="64"/>
      <c r="J25" s="64"/>
      <c r="K25" s="64"/>
      <c r="L25" s="49"/>
      <c r="M25"/>
      <c r="N25"/>
      <c r="O25"/>
      <c r="P25"/>
      <c r="Q25"/>
      <c r="R25"/>
      <c r="S25"/>
    </row>
    <row r="26" spans="1:28" s="2" customFormat="1" ht="24.75" customHeight="1" thickBot="1">
      <c r="A26" s="418" t="s">
        <v>235</v>
      </c>
      <c r="B26" s="419"/>
      <c r="C26" s="396"/>
      <c r="D26" s="68"/>
      <c r="E26" s="64"/>
      <c r="F26" s="64"/>
      <c r="G26" s="64"/>
      <c r="H26" s="64"/>
      <c r="I26" s="64"/>
      <c r="J26" s="64"/>
      <c r="K26" s="64"/>
      <c r="L26" s="49"/>
      <c r="M26"/>
      <c r="N26" s="313" t="str">
        <f>A26</f>
        <v>4-POSTITULACIONES UNIVERSITARIAS COMPLETAS</v>
      </c>
      <c r="O26" s="314"/>
      <c r="P26" s="314"/>
      <c r="Q26" s="314"/>
      <c r="R26" s="314"/>
      <c r="S26" s="314"/>
      <c r="T26" s="397"/>
      <c r="U26" s="397"/>
      <c r="V26" s="397"/>
      <c r="W26" s="397"/>
      <c r="X26" s="397"/>
      <c r="Y26" s="397"/>
      <c r="Z26" s="397"/>
      <c r="AA26" s="397"/>
      <c r="AB26" s="398"/>
    </row>
    <row r="27" spans="1:28" ht="24.75" customHeight="1" thickBot="1">
      <c r="A27" s="423" t="s">
        <v>15</v>
      </c>
      <c r="B27" s="424" t="s">
        <v>16</v>
      </c>
      <c r="C27" s="425" t="s">
        <v>17</v>
      </c>
      <c r="E27" s="67"/>
      <c r="N27" s="427">
        <f>N7</f>
        <v>0</v>
      </c>
      <c r="O27" s="427">
        <f>O7</f>
        <v>0</v>
      </c>
      <c r="P27" s="427">
        <f>P7</f>
        <v>0</v>
      </c>
      <c r="Q27" s="427">
        <f aca="true" t="shared" si="1" ref="Q27:AB27">Q7</f>
        <v>0</v>
      </c>
      <c r="R27" s="427">
        <f t="shared" si="1"/>
        <v>0</v>
      </c>
      <c r="S27" s="427">
        <f t="shared" si="1"/>
        <v>0</v>
      </c>
      <c r="T27" s="427">
        <f t="shared" si="1"/>
        <v>0</v>
      </c>
      <c r="U27" s="427">
        <f t="shared" si="1"/>
        <v>0</v>
      </c>
      <c r="V27" s="427">
        <f t="shared" si="1"/>
        <v>0</v>
      </c>
      <c r="W27" s="427">
        <f t="shared" si="1"/>
        <v>0</v>
      </c>
      <c r="X27" s="427">
        <f t="shared" si="1"/>
        <v>0</v>
      </c>
      <c r="Y27" s="427">
        <f t="shared" si="1"/>
        <v>0</v>
      </c>
      <c r="Z27" s="427">
        <f t="shared" si="1"/>
        <v>0</v>
      </c>
      <c r="AA27" s="427">
        <f t="shared" si="1"/>
        <v>0</v>
      </c>
      <c r="AB27" s="427">
        <f t="shared" si="1"/>
        <v>0</v>
      </c>
    </row>
    <row r="28" spans="1:28" ht="39" customHeight="1">
      <c r="A28" s="325"/>
      <c r="B28" s="320"/>
      <c r="C28" s="305"/>
      <c r="D28" s="68">
        <v>5</v>
      </c>
      <c r="E28" s="67">
        <f>VLOOKUP(D28,$H$29:$J$33,3)</f>
        <v>0</v>
      </c>
      <c r="I28" s="488" t="s">
        <v>22</v>
      </c>
      <c r="N28" s="18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05"/>
      <c r="AB28" s="43"/>
    </row>
    <row r="29" spans="1:28" ht="39" customHeight="1">
      <c r="A29" s="321"/>
      <c r="B29" s="322"/>
      <c r="C29" s="239"/>
      <c r="D29" s="68">
        <v>5</v>
      </c>
      <c r="E29" s="67">
        <f>VLOOKUP(D29,$H$29:$J$33,3)</f>
        <v>0</v>
      </c>
      <c r="H29" s="64">
        <v>1</v>
      </c>
      <c r="I29" s="487" t="s">
        <v>231</v>
      </c>
      <c r="J29" s="64">
        <v>1</v>
      </c>
      <c r="N29" s="10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403"/>
      <c r="AB29" s="40"/>
    </row>
    <row r="30" spans="1:28" ht="39" customHeight="1">
      <c r="A30" s="321"/>
      <c r="B30" s="322"/>
      <c r="C30" s="239"/>
      <c r="D30" s="68">
        <v>5</v>
      </c>
      <c r="E30" s="67">
        <f>VLOOKUP(D30,$H$29:$J$33,3)</f>
        <v>0</v>
      </c>
      <c r="H30" s="64">
        <v>2</v>
      </c>
      <c r="I30" s="487" t="s">
        <v>232</v>
      </c>
      <c r="J30" s="64">
        <v>2</v>
      </c>
      <c r="N30" s="10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03"/>
      <c r="AB30" s="40"/>
    </row>
    <row r="31" spans="1:28" ht="39" customHeight="1">
      <c r="A31" s="326"/>
      <c r="B31" s="322"/>
      <c r="C31" s="239"/>
      <c r="D31" s="68">
        <v>5</v>
      </c>
      <c r="E31" s="67">
        <f>VLOOKUP(D31,$H$29:$J$33,3)</f>
        <v>0</v>
      </c>
      <c r="H31" s="64">
        <v>3</v>
      </c>
      <c r="I31" s="487" t="s">
        <v>233</v>
      </c>
      <c r="J31" s="64">
        <v>4</v>
      </c>
      <c r="N31" s="10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03"/>
      <c r="AB31" s="40"/>
    </row>
    <row r="32" spans="1:28" ht="39" customHeight="1" thickBot="1">
      <c r="A32" s="323"/>
      <c r="B32" s="324"/>
      <c r="C32" s="304"/>
      <c r="D32" s="68">
        <v>5</v>
      </c>
      <c r="E32" s="67">
        <f>VLOOKUP(D32,$H$29:$J$33,3)</f>
        <v>0</v>
      </c>
      <c r="H32" s="64">
        <v>4</v>
      </c>
      <c r="I32" s="487" t="s">
        <v>234</v>
      </c>
      <c r="J32" s="64">
        <v>5</v>
      </c>
      <c r="N32" s="10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04"/>
      <c r="AB32" s="41"/>
    </row>
    <row r="33" spans="5:10" ht="24.75" customHeight="1" thickBot="1">
      <c r="E33" s="483">
        <f>MAX(E28:E32)</f>
        <v>0</v>
      </c>
      <c r="H33" s="64">
        <v>5</v>
      </c>
      <c r="I33" s="489" t="s">
        <v>19</v>
      </c>
      <c r="J33" s="64">
        <v>0</v>
      </c>
    </row>
    <row r="34" ht="24.75" customHeight="1">
      <c r="A34" s="4"/>
    </row>
    <row r="35" ht="24.75" customHeight="1"/>
    <row r="36" ht="24.75" customHeight="1"/>
    <row r="37" ht="24.75" customHeight="1"/>
    <row r="38" ht="24.75" customHeight="1"/>
    <row r="39" ht="16.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>
      <c r="C46" t="s">
        <v>26</v>
      </c>
    </row>
    <row r="53" spans="3:4" ht="12.75">
      <c r="C53" s="7"/>
      <c r="D53" s="509"/>
    </row>
    <row r="54" spans="3:4" ht="12.75">
      <c r="C54" s="7"/>
      <c r="D54" s="509"/>
    </row>
    <row r="55" spans="3:4" ht="12.75">
      <c r="C55" s="7"/>
      <c r="D55" s="509"/>
    </row>
  </sheetData>
  <sheetProtection password="DFAF" sheet="1" objects="1" scenarios="1" selectLockedCells="1"/>
  <mergeCells count="5">
    <mergeCell ref="A14:C14"/>
    <mergeCell ref="A15:C15"/>
    <mergeCell ref="A13:C13"/>
    <mergeCell ref="N14:P14"/>
    <mergeCell ref="N15:AB15"/>
  </mergeCells>
  <dataValidations count="2">
    <dataValidation type="textLength" operator="greaterThanOrEqual" showInputMessage="1" showErrorMessage="1" errorTitle="Campo Obligatorio" error="Es requisito indispensable poseer algunas de las titulaciones de este ítem para poder postularse como aspirante a suplencias en el Nivel Superior de esta Institución." sqref="A8">
      <formula1>10</formula1>
    </dataValidation>
    <dataValidation type="whole" allowBlank="1" showInputMessage="1" showErrorMessage="1" promptTitle="Duración de la Carrera" prompt="Debe ingresar la cantidad de años que se cursa la carrera. " errorTitle="Duración de la Carrerra" error="La cantidad mínima de años de cursado de la carrera es de 4 y el máximo es de 6 años. &#10;" sqref="L8:L12">
      <formula1>4</formula1>
      <formula2>6</formula2>
    </dataValidation>
  </dataValidations>
  <printOptions/>
  <pageMargins left="0.76" right="0.75" top="1" bottom="1.05" header="0" footer="0"/>
  <pageSetup horizontalDpi="300" verticalDpi="300" orientation="landscape" pageOrder="overThenDown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tabColor indexed="41"/>
  </sheetPr>
  <dimension ref="A1:K12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4.421875" style="0" customWidth="1"/>
    <col min="6" max="6" width="11.421875" style="0" hidden="1" customWidth="1"/>
    <col min="7" max="10" width="0" style="0" hidden="1" customWidth="1"/>
  </cols>
  <sheetData>
    <row r="1" spans="1:11" ht="12.75">
      <c r="A1" s="26" t="str">
        <f>'1. DATOS PERSONALES'!A1</f>
        <v>Escuela N° 9-002 Normal Superior "Tomás Godoy Cruz"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2.75">
      <c r="A2" s="29" t="str">
        <f>'1. DATOS PERSONALES'!A2</f>
        <v>Grilla de Tabulación de Antecedentes de Aspirantes a Hs. Cátedras</v>
      </c>
      <c r="B2" s="10"/>
      <c r="C2" s="10"/>
      <c r="D2" s="10"/>
      <c r="E2" s="10"/>
      <c r="F2" s="10"/>
      <c r="G2" s="10"/>
      <c r="H2" s="10"/>
      <c r="I2" s="10"/>
      <c r="J2" s="10"/>
      <c r="K2" s="30"/>
    </row>
    <row r="3" spans="1:11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5" ht="13.5" thickBot="1"/>
    <row r="6" spans="1:5" ht="25.5" customHeight="1" thickBot="1" thickTop="1">
      <c r="A6" s="85" t="s">
        <v>236</v>
      </c>
      <c r="B6" s="86"/>
      <c r="C6" s="86"/>
      <c r="D6" s="86"/>
      <c r="E6" s="87"/>
    </row>
    <row r="7" spans="1:5" ht="28.5" customHeight="1" thickBot="1" thickTop="1">
      <c r="A7" s="567" t="s">
        <v>237</v>
      </c>
      <c r="B7" s="567"/>
      <c r="C7" s="567"/>
      <c r="D7" s="567"/>
      <c r="E7" s="567"/>
    </row>
    <row r="8" spans="2:9" ht="409.5" thickBot="1">
      <c r="B8" s="8" t="s">
        <v>27</v>
      </c>
      <c r="C8" s="8" t="s">
        <v>30</v>
      </c>
      <c r="G8" s="241" t="s">
        <v>28</v>
      </c>
      <c r="H8" s="242" t="s">
        <v>193</v>
      </c>
      <c r="I8" s="243" t="s">
        <v>31</v>
      </c>
    </row>
    <row r="9" spans="1:9" ht="19.5" customHeight="1">
      <c r="A9" s="245" t="s">
        <v>238</v>
      </c>
      <c r="B9" s="246"/>
      <c r="C9" s="247"/>
      <c r="G9" s="240">
        <f>IF(B9&gt;=15,15,IF(C9&gt;=4,B9+1,B9))</f>
        <v>0</v>
      </c>
      <c r="H9" s="5">
        <f>G9*0.1</f>
        <v>0</v>
      </c>
      <c r="I9" s="566"/>
    </row>
    <row r="10" spans="1:9" ht="20.25" customHeight="1">
      <c r="A10" s="248" t="s">
        <v>239</v>
      </c>
      <c r="B10" s="63"/>
      <c r="C10" s="249"/>
      <c r="G10" s="240">
        <f>IF(B10&gt;=15,15,IF(C10&gt;=4,B10+1,B10))</f>
        <v>0</v>
      </c>
      <c r="H10" s="5">
        <f>G10*0.05</f>
        <v>0</v>
      </c>
      <c r="I10" s="566"/>
    </row>
    <row r="11" spans="1:9" ht="23.25" thickBot="1">
      <c r="A11" s="250" t="s">
        <v>240</v>
      </c>
      <c r="B11" s="92"/>
      <c r="C11" s="251"/>
      <c r="G11" s="240">
        <f>IF(B11&gt;=15,15,IF(C11&gt;=4,B11+1,B11))</f>
        <v>0</v>
      </c>
      <c r="H11" s="5">
        <f>G11*0.07</f>
        <v>0</v>
      </c>
      <c r="I11" s="566"/>
    </row>
    <row r="12" spans="7:9" ht="12.75">
      <c r="G12" s="5"/>
      <c r="H12" s="5">
        <f>SUM(H9:H11)</f>
        <v>0</v>
      </c>
      <c r="I12" s="244">
        <f>IF(SUM(H9:H11)&gt;=3,3,SUM(H9:H11))</f>
        <v>0</v>
      </c>
    </row>
    <row r="13" ht="13.5" hidden="1" thickTop="1"/>
    <row r="14" ht="12.75" hidden="1"/>
    <row r="15" ht="12.75" hidden="1"/>
  </sheetData>
  <sheetProtection password="DC6F" sheet="1" objects="1" scenarios="1" selectLockedCells="1"/>
  <mergeCells count="2">
    <mergeCell ref="I9:I11"/>
    <mergeCell ref="A7:E7"/>
  </mergeCells>
  <dataValidations count="2">
    <dataValidation type="whole" operator="greaterThanOrEqual" allowBlank="1" showInputMessage="1" showErrorMessage="1" sqref="B9:B11">
      <formula1>0</formula1>
    </dataValidation>
    <dataValidation type="whole" allowBlank="1" showInputMessage="1" showErrorMessage="1" errorTitle="Validación de meses" error="La cantidad de meses puede variar entre 0 y 11." sqref="C9:C11">
      <formula1>0</formula1>
      <formula2>11</formula2>
    </dataValidation>
  </dataValidations>
  <printOptions/>
  <pageMargins left="0.75" right="0.75" top="1" bottom="1" header="0" footer="0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4"/>
  </sheetPr>
  <dimension ref="A1:AU109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4.57421875" style="0" customWidth="1"/>
    <col min="2" max="2" width="45.421875" style="0" customWidth="1"/>
    <col min="3" max="3" width="28.28125" style="0" customWidth="1"/>
    <col min="4" max="4" width="5.57421875" style="0" customWidth="1"/>
    <col min="5" max="5" width="44.7109375" style="0" customWidth="1"/>
    <col min="6" max="6" width="9.00390625" style="0" hidden="1" customWidth="1"/>
    <col min="7" max="7" width="14.00390625" style="0" customWidth="1"/>
    <col min="9" max="9" width="11.421875" style="0" hidden="1" customWidth="1"/>
    <col min="10" max="10" width="19.140625" style="0" hidden="1" customWidth="1"/>
    <col min="11" max="11" width="4.00390625" style="0" hidden="1" customWidth="1"/>
    <col min="12" max="12" width="4.28125" style="0" hidden="1" customWidth="1"/>
    <col min="13" max="13" width="6.7109375" style="0" hidden="1" customWidth="1"/>
    <col min="14" max="14" width="43.28125" style="0" hidden="1" customWidth="1"/>
    <col min="15" max="26" width="11.421875" style="0" hidden="1" customWidth="1"/>
    <col min="27" max="31" width="0" style="0" hidden="1" customWidth="1"/>
    <col min="33" max="47" width="10.7109375" style="0" customWidth="1"/>
  </cols>
  <sheetData>
    <row r="1" spans="1:47" ht="12.75">
      <c r="A1" s="26" t="str">
        <f>'1. DATOS PERSONALES'!A1</f>
        <v>Escuela N° 9-002 Normal Superior "Tomás Godoy Cruz"</v>
      </c>
      <c r="B1" s="27"/>
      <c r="C1" s="27"/>
      <c r="D1" s="27"/>
      <c r="E1" s="27"/>
      <c r="F1" s="28"/>
      <c r="G1" s="27"/>
      <c r="H1" s="252"/>
      <c r="AG1" s="26" t="str">
        <f>A1</f>
        <v>Escuela N° 9-002 Normal Superior "Tomás Godoy Cruz"</v>
      </c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8"/>
    </row>
    <row r="2" spans="1:47" ht="12.75">
      <c r="A2" s="29" t="str">
        <f>'1. DATOS PERSONALES'!A2</f>
        <v>Grilla de Tabulación de Antecedentes de Aspirantes a Hs. Cátedras</v>
      </c>
      <c r="B2" s="10"/>
      <c r="C2" s="10"/>
      <c r="D2" s="10"/>
      <c r="E2" s="10"/>
      <c r="F2" s="30"/>
      <c r="G2" s="10"/>
      <c r="H2" s="30"/>
      <c r="AG2" s="29" t="str">
        <f>A2</f>
        <v>Grilla de Tabulación de Antecedentes de Aspirantes a Hs. Cátedras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0"/>
    </row>
    <row r="3" spans="1:47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2"/>
      <c r="F3" s="33"/>
      <c r="G3" s="32"/>
      <c r="H3" s="33"/>
      <c r="AG3" s="31" t="str">
        <f>A3</f>
        <v>Reemplazos y Suplencias 2010 para PROFESORADOS Y TECNICATURA - HCD Acta N 42/09</v>
      </c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3"/>
    </row>
    <row r="4" ht="13.5" thickBot="1"/>
    <row r="5" spans="1:47" ht="80.25" customHeight="1" thickBot="1">
      <c r="A5" s="570" t="s">
        <v>241</v>
      </c>
      <c r="B5" s="564"/>
      <c r="C5" s="564"/>
      <c r="D5" s="564"/>
      <c r="E5" s="564"/>
      <c r="F5" s="564"/>
      <c r="G5" s="568"/>
      <c r="H5" s="569"/>
      <c r="N5" s="10"/>
      <c r="Q5" s="1" t="s">
        <v>104</v>
      </c>
      <c r="AG5" s="587" t="str">
        <f>A5</f>
        <v>6. PARTICIPACIÓN EN EVENTOS ACADÉMICOS: CONGRESOS, JORNADAS, SIMPOSIOS, ENCUENTROS CIENTÍFICOS, Etc. (Desde 1995)
Tipo puede ser: 1: Asistente  2: Asistente con Evaluación 3:Moderador 4:Miembro de Jurado para Feria de Ciencias  5:Coordinador General 6:Miembro de Comité Académico 7: Expositor
Descripción: Según Ud. escriba el Tipo aparecerá la Descripción correspondiente
Puntaje Máximo: 5 puntos.
</v>
      </c>
      <c r="AH5" s="588"/>
      <c r="AI5" s="588"/>
      <c r="AJ5" s="588"/>
      <c r="AK5" s="588"/>
      <c r="AL5" s="588"/>
      <c r="AM5" s="588"/>
      <c r="AN5" s="588"/>
      <c r="AO5" s="588"/>
      <c r="AP5" s="588"/>
      <c r="AQ5" s="588"/>
      <c r="AR5" s="588"/>
      <c r="AS5" s="588"/>
      <c r="AT5" s="588"/>
      <c r="AU5" s="589"/>
    </row>
    <row r="6" spans="1:47" ht="48.75" thickBot="1">
      <c r="A6" s="575" t="s">
        <v>55</v>
      </c>
      <c r="B6" s="579" t="s">
        <v>51</v>
      </c>
      <c r="C6" s="581" t="s">
        <v>52</v>
      </c>
      <c r="D6" s="583" t="s">
        <v>58</v>
      </c>
      <c r="E6" s="584"/>
      <c r="F6" s="571" t="s">
        <v>99</v>
      </c>
      <c r="G6" s="577" t="s">
        <v>64</v>
      </c>
      <c r="H6" s="578"/>
      <c r="J6" s="579" t="s">
        <v>102</v>
      </c>
      <c r="Q6" s="161" t="s">
        <v>105</v>
      </c>
      <c r="R6" s="157" t="s">
        <v>106</v>
      </c>
      <c r="S6" s="157" t="s">
        <v>107</v>
      </c>
      <c r="T6" s="163" t="s">
        <v>108</v>
      </c>
      <c r="U6" s="157" t="s">
        <v>109</v>
      </c>
      <c r="V6" s="157" t="s">
        <v>110</v>
      </c>
      <c r="W6" s="159" t="s">
        <v>111</v>
      </c>
      <c r="AG6" s="590" t="str">
        <f>'2. 3. 4. TÍTULOS y POSTIT.'!N6</f>
        <v>Código del Espacio Curricular al que se Postula </v>
      </c>
      <c r="AH6" s="591"/>
      <c r="AI6" s="591"/>
      <c r="AJ6" s="591"/>
      <c r="AK6" s="591"/>
      <c r="AL6" s="591"/>
      <c r="AM6" s="591"/>
      <c r="AN6" s="591"/>
      <c r="AO6" s="591"/>
      <c r="AP6" s="591"/>
      <c r="AQ6" s="591"/>
      <c r="AR6" s="591"/>
      <c r="AS6" s="591"/>
      <c r="AT6" s="591"/>
      <c r="AU6" s="592"/>
    </row>
    <row r="7" spans="1:47" ht="24" customHeight="1" thickBot="1">
      <c r="A7" s="576"/>
      <c r="B7" s="580"/>
      <c r="C7" s="582"/>
      <c r="D7" s="337" t="s">
        <v>65</v>
      </c>
      <c r="E7" s="338" t="s">
        <v>66</v>
      </c>
      <c r="F7" s="572"/>
      <c r="G7" s="339" t="s">
        <v>56</v>
      </c>
      <c r="H7" s="340" t="s">
        <v>57</v>
      </c>
      <c r="J7" s="580"/>
      <c r="M7" s="573" t="s">
        <v>58</v>
      </c>
      <c r="N7" s="574"/>
      <c r="O7" s="585" t="s">
        <v>101</v>
      </c>
      <c r="Q7" s="162"/>
      <c r="R7" s="158"/>
      <c r="S7" s="158"/>
      <c r="T7" s="164"/>
      <c r="U7" s="158"/>
      <c r="V7" s="158"/>
      <c r="W7" s="160"/>
      <c r="AG7" s="427">
        <f>'2. 3. 4. TÍTULOS y POSTIT.'!N7</f>
        <v>0</v>
      </c>
      <c r="AH7" s="428">
        <f>'2. 3. 4. TÍTULOS y POSTIT.'!O7</f>
        <v>0</v>
      </c>
      <c r="AI7" s="428">
        <f>'2. 3. 4. TÍTULOS y POSTIT.'!P7</f>
        <v>0</v>
      </c>
      <c r="AJ7" s="428">
        <f>'2. 3. 4. TÍTULOS y POSTIT.'!Q7</f>
        <v>0</v>
      </c>
      <c r="AK7" s="428">
        <f>'2. 3. 4. TÍTULOS y POSTIT.'!R7</f>
        <v>0</v>
      </c>
      <c r="AL7" s="428">
        <f>'2. 3. 4. TÍTULOS y POSTIT.'!S7</f>
        <v>0</v>
      </c>
      <c r="AM7" s="428">
        <f>'2. 3. 4. TÍTULOS y POSTIT.'!T7</f>
        <v>0</v>
      </c>
      <c r="AN7" s="428">
        <f>'2. 3. 4. TÍTULOS y POSTIT.'!U7</f>
        <v>0</v>
      </c>
      <c r="AO7" s="428">
        <f>'2. 3. 4. TÍTULOS y POSTIT.'!V7</f>
        <v>0</v>
      </c>
      <c r="AP7" s="428">
        <f>'2. 3. 4. TÍTULOS y POSTIT.'!W7</f>
        <v>0</v>
      </c>
      <c r="AQ7" s="428">
        <f>'2. 3. 4. TÍTULOS y POSTIT.'!X7</f>
        <v>0</v>
      </c>
      <c r="AR7" s="428">
        <f>'2. 3. 4. TÍTULOS y POSTIT.'!Y7</f>
        <v>0</v>
      </c>
      <c r="AS7" s="428">
        <f>'2. 3. 4. TÍTULOS y POSTIT.'!Z7</f>
        <v>0</v>
      </c>
      <c r="AT7" s="428">
        <f>'2. 3. 4. TÍTULOS y POSTIT.'!AA7</f>
        <v>0</v>
      </c>
      <c r="AU7" s="428">
        <f>'2. 3. 4. TÍTULOS y POSTIT.'!AB7</f>
        <v>0</v>
      </c>
    </row>
    <row r="8" spans="1:47" ht="39" customHeight="1" thickBot="1">
      <c r="A8" s="327">
        <v>1</v>
      </c>
      <c r="B8" s="344"/>
      <c r="C8" s="344"/>
      <c r="D8" s="332"/>
      <c r="E8" s="333" t="str">
        <f aca="true" t="shared" si="0" ref="E8:E72">VLOOKUP(D8,$M$9:$N$16,2)</f>
        <v>Ingrese tipo de participación en la columna anterior</v>
      </c>
      <c r="F8" s="334"/>
      <c r="G8" s="335"/>
      <c r="H8" s="336"/>
      <c r="J8" s="43">
        <f aca="true" t="shared" si="1" ref="J8:J39">IF(D8=1,$O$10,IF(D8=2,$O$11,IF(D8=3,$O$12,IF(D8=4,$O$13,IF(D8=5,$O$14,IF(D8=6,$O$15,IF(D8=7,$O$16,0)))))))</f>
        <v>0</v>
      </c>
      <c r="M8" s="77" t="s">
        <v>65</v>
      </c>
      <c r="N8" s="110" t="s">
        <v>66</v>
      </c>
      <c r="O8" s="586"/>
      <c r="Q8" s="168">
        <f aca="true" t="shared" si="2" ref="Q8:Q39">IF($D8=1,1,0)</f>
        <v>0</v>
      </c>
      <c r="R8" s="168">
        <f>IF($D8=2,1,0)</f>
        <v>0</v>
      </c>
      <c r="S8" s="168">
        <f>IF($D8=3,1,0)</f>
        <v>0</v>
      </c>
      <c r="T8" s="168">
        <f>IF($D8=4,1,0)</f>
        <v>0</v>
      </c>
      <c r="U8" s="168">
        <f>IF($D8=5,1,0)</f>
        <v>0</v>
      </c>
      <c r="V8" s="168">
        <f>IF($D8=6,1,0)</f>
        <v>0</v>
      </c>
      <c r="W8" s="168">
        <f>IF($D8=7,1,0)</f>
        <v>0</v>
      </c>
      <c r="AG8" s="18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ht="39" customHeight="1" thickBot="1">
      <c r="A9" s="327">
        <v>2</v>
      </c>
      <c r="B9" s="342"/>
      <c r="C9" s="342"/>
      <c r="D9" s="222"/>
      <c r="E9" s="39" t="str">
        <f t="shared" si="0"/>
        <v>Ingrese tipo de participación en la columna anterior</v>
      </c>
      <c r="F9" s="330"/>
      <c r="G9" s="220"/>
      <c r="H9" s="253"/>
      <c r="J9" s="40">
        <f t="shared" si="1"/>
        <v>0</v>
      </c>
      <c r="M9" s="76">
        <v>0</v>
      </c>
      <c r="N9" s="82" t="s">
        <v>98</v>
      </c>
      <c r="O9" s="113">
        <v>0</v>
      </c>
      <c r="Q9" s="168">
        <f t="shared" si="2"/>
        <v>0</v>
      </c>
      <c r="R9" s="168">
        <f aca="true" t="shared" si="3" ref="R9:R72">IF($D9=2,1,0)</f>
        <v>0</v>
      </c>
      <c r="S9" s="168">
        <f aca="true" t="shared" si="4" ref="S9:S72">IF($D9=3,1,0)</f>
        <v>0</v>
      </c>
      <c r="T9" s="168">
        <f aca="true" t="shared" si="5" ref="T9:T72">IF($D9=4,1,0)</f>
        <v>0</v>
      </c>
      <c r="U9" s="168">
        <f aca="true" t="shared" si="6" ref="U9:U72">IF($D9=5,1,0)</f>
        <v>0</v>
      </c>
      <c r="V9" s="168">
        <f aca="true" t="shared" si="7" ref="V9:V72">IF($D9=6,1,0)</f>
        <v>0</v>
      </c>
      <c r="W9" s="168">
        <f aca="true" t="shared" si="8" ref="W9:W72">IF($D9=7,1,0)</f>
        <v>0</v>
      </c>
      <c r="AG9" s="10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39" customHeight="1" thickBot="1">
      <c r="A10" s="327">
        <v>3</v>
      </c>
      <c r="B10" s="342"/>
      <c r="C10" s="342"/>
      <c r="D10" s="222"/>
      <c r="E10" s="39" t="str">
        <f t="shared" si="0"/>
        <v>Ingrese tipo de participación en la columna anterior</v>
      </c>
      <c r="F10" s="330"/>
      <c r="G10" s="220"/>
      <c r="H10" s="253"/>
      <c r="J10" s="40">
        <f t="shared" si="1"/>
        <v>0</v>
      </c>
      <c r="M10" s="76">
        <v>1</v>
      </c>
      <c r="N10" s="111" t="s">
        <v>69</v>
      </c>
      <c r="O10" s="107">
        <v>0.05</v>
      </c>
      <c r="Q10" s="168">
        <f t="shared" si="2"/>
        <v>0</v>
      </c>
      <c r="R10" s="168">
        <f t="shared" si="3"/>
        <v>0</v>
      </c>
      <c r="S10" s="168">
        <f t="shared" si="4"/>
        <v>0</v>
      </c>
      <c r="T10" s="168">
        <f t="shared" si="5"/>
        <v>0</v>
      </c>
      <c r="U10" s="168">
        <f t="shared" si="6"/>
        <v>0</v>
      </c>
      <c r="V10" s="168">
        <f t="shared" si="7"/>
        <v>0</v>
      </c>
      <c r="W10" s="168">
        <f t="shared" si="8"/>
        <v>0</v>
      </c>
      <c r="AG10" s="101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39" customHeight="1" thickBot="1">
      <c r="A11" s="327">
        <v>4</v>
      </c>
      <c r="B11" s="342"/>
      <c r="C11" s="342"/>
      <c r="D11" s="222"/>
      <c r="E11" s="39" t="str">
        <f t="shared" si="0"/>
        <v>Ingrese tipo de participación en la columna anterior</v>
      </c>
      <c r="F11" s="330"/>
      <c r="G11" s="220"/>
      <c r="H11" s="253"/>
      <c r="J11" s="40">
        <f t="shared" si="1"/>
        <v>0</v>
      </c>
      <c r="M11" s="76">
        <v>2</v>
      </c>
      <c r="N11" s="82" t="s">
        <v>70</v>
      </c>
      <c r="O11" s="107">
        <v>0.1</v>
      </c>
      <c r="Q11" s="168">
        <f t="shared" si="2"/>
        <v>0</v>
      </c>
      <c r="R11" s="168">
        <f t="shared" si="3"/>
        <v>0</v>
      </c>
      <c r="S11" s="168">
        <f t="shared" si="4"/>
        <v>0</v>
      </c>
      <c r="T11" s="168">
        <f t="shared" si="5"/>
        <v>0</v>
      </c>
      <c r="U11" s="168">
        <f t="shared" si="6"/>
        <v>0</v>
      </c>
      <c r="V11" s="168">
        <f t="shared" si="7"/>
        <v>0</v>
      </c>
      <c r="W11" s="168">
        <f t="shared" si="8"/>
        <v>0</v>
      </c>
      <c r="AG11" s="101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39" customHeight="1" thickBot="1">
      <c r="A12" s="327">
        <v>5</v>
      </c>
      <c r="B12" s="342"/>
      <c r="C12" s="342"/>
      <c r="D12" s="222"/>
      <c r="E12" s="39" t="str">
        <f t="shared" si="0"/>
        <v>Ingrese tipo de participación en la columna anterior</v>
      </c>
      <c r="F12" s="330"/>
      <c r="G12" s="220"/>
      <c r="H12" s="253"/>
      <c r="J12" s="40">
        <f t="shared" si="1"/>
        <v>0</v>
      </c>
      <c r="M12" s="76">
        <v>3</v>
      </c>
      <c r="N12" s="82" t="s">
        <v>71</v>
      </c>
      <c r="O12" s="107">
        <v>0.15</v>
      </c>
      <c r="Q12" s="168">
        <f t="shared" si="2"/>
        <v>0</v>
      </c>
      <c r="R12" s="168">
        <f t="shared" si="3"/>
        <v>0</v>
      </c>
      <c r="S12" s="168">
        <f t="shared" si="4"/>
        <v>0</v>
      </c>
      <c r="T12" s="168">
        <f t="shared" si="5"/>
        <v>0</v>
      </c>
      <c r="U12" s="168">
        <f t="shared" si="6"/>
        <v>0</v>
      </c>
      <c r="V12" s="168">
        <f t="shared" si="7"/>
        <v>0</v>
      </c>
      <c r="W12" s="168">
        <f t="shared" si="8"/>
        <v>0</v>
      </c>
      <c r="AG12" s="10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39" customHeight="1" thickBot="1">
      <c r="A13" s="327">
        <v>6</v>
      </c>
      <c r="B13" s="342"/>
      <c r="C13" s="342"/>
      <c r="D13" s="222"/>
      <c r="E13" s="39" t="str">
        <f t="shared" si="0"/>
        <v>Ingrese tipo de participación en la columna anterior</v>
      </c>
      <c r="F13" s="330"/>
      <c r="G13" s="220"/>
      <c r="H13" s="253"/>
      <c r="J13" s="40">
        <f t="shared" si="1"/>
        <v>0</v>
      </c>
      <c r="M13" s="76">
        <v>4</v>
      </c>
      <c r="N13" s="112" t="s">
        <v>72</v>
      </c>
      <c r="O13" s="107">
        <v>0.15</v>
      </c>
      <c r="Q13" s="168">
        <f t="shared" si="2"/>
        <v>0</v>
      </c>
      <c r="R13" s="168">
        <f t="shared" si="3"/>
        <v>0</v>
      </c>
      <c r="S13" s="168">
        <f t="shared" si="4"/>
        <v>0</v>
      </c>
      <c r="T13" s="168">
        <f t="shared" si="5"/>
        <v>0</v>
      </c>
      <c r="U13" s="168">
        <f t="shared" si="6"/>
        <v>0</v>
      </c>
      <c r="V13" s="168">
        <f t="shared" si="7"/>
        <v>0</v>
      </c>
      <c r="W13" s="168">
        <f t="shared" si="8"/>
        <v>0</v>
      </c>
      <c r="AG13" s="101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9" customHeight="1" thickBot="1">
      <c r="A14" s="327">
        <v>7</v>
      </c>
      <c r="B14" s="342"/>
      <c r="C14" s="342"/>
      <c r="D14" s="222"/>
      <c r="E14" s="39" t="str">
        <f t="shared" si="0"/>
        <v>Ingrese tipo de participación en la columna anterior</v>
      </c>
      <c r="F14" s="330"/>
      <c r="G14" s="220"/>
      <c r="H14" s="253"/>
      <c r="J14" s="40">
        <f t="shared" si="1"/>
        <v>0</v>
      </c>
      <c r="M14" s="76">
        <v>5</v>
      </c>
      <c r="N14" s="82" t="s">
        <v>73</v>
      </c>
      <c r="O14" s="107">
        <v>0.2</v>
      </c>
      <c r="Q14" s="168">
        <f t="shared" si="2"/>
        <v>0</v>
      </c>
      <c r="R14" s="168">
        <f t="shared" si="3"/>
        <v>0</v>
      </c>
      <c r="S14" s="168">
        <f t="shared" si="4"/>
        <v>0</v>
      </c>
      <c r="T14" s="168">
        <f t="shared" si="5"/>
        <v>0</v>
      </c>
      <c r="U14" s="168">
        <f t="shared" si="6"/>
        <v>0</v>
      </c>
      <c r="V14" s="168">
        <f t="shared" si="7"/>
        <v>0</v>
      </c>
      <c r="W14" s="168">
        <f t="shared" si="8"/>
        <v>0</v>
      </c>
      <c r="AG14" s="101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39" customHeight="1" thickBot="1">
      <c r="A15" s="327">
        <v>8</v>
      </c>
      <c r="B15" s="342"/>
      <c r="C15" s="342"/>
      <c r="D15" s="222"/>
      <c r="E15" s="39" t="str">
        <f t="shared" si="0"/>
        <v>Ingrese tipo de participación en la columna anterior</v>
      </c>
      <c r="F15" s="330"/>
      <c r="G15" s="220"/>
      <c r="H15" s="254"/>
      <c r="J15" s="40">
        <f t="shared" si="1"/>
        <v>0</v>
      </c>
      <c r="M15" s="76">
        <v>6</v>
      </c>
      <c r="N15" s="82" t="s">
        <v>74</v>
      </c>
      <c r="O15" s="107">
        <v>0.3</v>
      </c>
      <c r="Q15" s="168">
        <f t="shared" si="2"/>
        <v>0</v>
      </c>
      <c r="R15" s="168">
        <f t="shared" si="3"/>
        <v>0</v>
      </c>
      <c r="S15" s="168">
        <f t="shared" si="4"/>
        <v>0</v>
      </c>
      <c r="T15" s="168">
        <f t="shared" si="5"/>
        <v>0</v>
      </c>
      <c r="U15" s="168">
        <f t="shared" si="6"/>
        <v>0</v>
      </c>
      <c r="V15" s="168">
        <f t="shared" si="7"/>
        <v>0</v>
      </c>
      <c r="W15" s="168">
        <f t="shared" si="8"/>
        <v>0</v>
      </c>
      <c r="AG15" s="101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39" customHeight="1" thickBot="1">
      <c r="A16" s="327">
        <v>9</v>
      </c>
      <c r="B16" s="342"/>
      <c r="C16" s="342"/>
      <c r="D16" s="222"/>
      <c r="E16" s="39" t="str">
        <f t="shared" si="0"/>
        <v>Ingrese tipo de participación en la columna anterior</v>
      </c>
      <c r="F16" s="330"/>
      <c r="G16" s="220"/>
      <c r="H16" s="253"/>
      <c r="J16" s="40">
        <f t="shared" si="1"/>
        <v>0</v>
      </c>
      <c r="M16" s="114">
        <v>7</v>
      </c>
      <c r="N16" s="47" t="s">
        <v>75</v>
      </c>
      <c r="O16" s="108">
        <v>0.5</v>
      </c>
      <c r="Q16" s="168">
        <f t="shared" si="2"/>
        <v>0</v>
      </c>
      <c r="R16" s="168">
        <f t="shared" si="3"/>
        <v>0</v>
      </c>
      <c r="S16" s="168">
        <f t="shared" si="4"/>
        <v>0</v>
      </c>
      <c r="T16" s="168">
        <f t="shared" si="5"/>
        <v>0</v>
      </c>
      <c r="U16" s="168">
        <f t="shared" si="6"/>
        <v>0</v>
      </c>
      <c r="V16" s="168">
        <f t="shared" si="7"/>
        <v>0</v>
      </c>
      <c r="W16" s="168">
        <f t="shared" si="8"/>
        <v>0</v>
      </c>
      <c r="AG16" s="101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39" customHeight="1" thickBot="1">
      <c r="A17" s="327">
        <v>10</v>
      </c>
      <c r="B17" s="342"/>
      <c r="C17" s="342"/>
      <c r="D17" s="222"/>
      <c r="E17" s="39" t="str">
        <f t="shared" si="0"/>
        <v>Ingrese tipo de participación en la columna anterior</v>
      </c>
      <c r="F17" s="330"/>
      <c r="G17" s="220"/>
      <c r="H17" s="253"/>
      <c r="J17" s="40">
        <f t="shared" si="1"/>
        <v>0</v>
      </c>
      <c r="Q17" s="168">
        <f t="shared" si="2"/>
        <v>0</v>
      </c>
      <c r="R17" s="168">
        <f t="shared" si="3"/>
        <v>0</v>
      </c>
      <c r="S17" s="168">
        <f t="shared" si="4"/>
        <v>0</v>
      </c>
      <c r="T17" s="168">
        <f t="shared" si="5"/>
        <v>0</v>
      </c>
      <c r="U17" s="168">
        <f t="shared" si="6"/>
        <v>0</v>
      </c>
      <c r="V17" s="168">
        <f t="shared" si="7"/>
        <v>0</v>
      </c>
      <c r="W17" s="168">
        <f t="shared" si="8"/>
        <v>0</v>
      </c>
      <c r="AG17" s="101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9" customHeight="1" thickBot="1">
      <c r="A18" s="327">
        <v>11</v>
      </c>
      <c r="B18" s="342"/>
      <c r="C18" s="342"/>
      <c r="D18" s="222"/>
      <c r="E18" s="39" t="str">
        <f t="shared" si="0"/>
        <v>Ingrese tipo de participación en la columna anterior</v>
      </c>
      <c r="F18" s="330"/>
      <c r="G18" s="220"/>
      <c r="H18" s="253"/>
      <c r="J18" s="40">
        <f t="shared" si="1"/>
        <v>0</v>
      </c>
      <c r="Q18" s="168">
        <f t="shared" si="2"/>
        <v>0</v>
      </c>
      <c r="R18" s="168">
        <f t="shared" si="3"/>
        <v>0</v>
      </c>
      <c r="S18" s="168">
        <f t="shared" si="4"/>
        <v>0</v>
      </c>
      <c r="T18" s="168">
        <f t="shared" si="5"/>
        <v>0</v>
      </c>
      <c r="U18" s="168">
        <f t="shared" si="6"/>
        <v>0</v>
      </c>
      <c r="V18" s="168">
        <f t="shared" si="7"/>
        <v>0</v>
      </c>
      <c r="W18" s="168">
        <f t="shared" si="8"/>
        <v>0</v>
      </c>
      <c r="AG18" s="101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39" customHeight="1" thickBot="1">
      <c r="A19" s="327">
        <v>12</v>
      </c>
      <c r="B19" s="342"/>
      <c r="C19" s="342"/>
      <c r="D19" s="222"/>
      <c r="E19" s="39" t="str">
        <f t="shared" si="0"/>
        <v>Ingrese tipo de participación en la columna anterior</v>
      </c>
      <c r="F19" s="330"/>
      <c r="G19" s="220"/>
      <c r="H19" s="253"/>
      <c r="J19" s="40">
        <f t="shared" si="1"/>
        <v>0</v>
      </c>
      <c r="Q19" s="168">
        <f t="shared" si="2"/>
        <v>0</v>
      </c>
      <c r="R19" s="168">
        <f t="shared" si="3"/>
        <v>0</v>
      </c>
      <c r="S19" s="168">
        <f t="shared" si="4"/>
        <v>0</v>
      </c>
      <c r="T19" s="168">
        <f t="shared" si="5"/>
        <v>0</v>
      </c>
      <c r="U19" s="168">
        <f t="shared" si="6"/>
        <v>0</v>
      </c>
      <c r="V19" s="168">
        <f t="shared" si="7"/>
        <v>0</v>
      </c>
      <c r="W19" s="168">
        <f t="shared" si="8"/>
        <v>0</v>
      </c>
      <c r="AG19" s="101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39" customHeight="1" thickBot="1">
      <c r="A20" s="327">
        <v>13</v>
      </c>
      <c r="B20" s="342"/>
      <c r="C20" s="342"/>
      <c r="D20" s="222"/>
      <c r="E20" s="39" t="str">
        <f t="shared" si="0"/>
        <v>Ingrese tipo de participación en la columna anterior</v>
      </c>
      <c r="F20" s="330"/>
      <c r="G20" s="220"/>
      <c r="H20" s="253"/>
      <c r="J20" s="40">
        <f t="shared" si="1"/>
        <v>0</v>
      </c>
      <c r="Q20" s="168">
        <f t="shared" si="2"/>
        <v>0</v>
      </c>
      <c r="R20" s="168">
        <f t="shared" si="3"/>
        <v>0</v>
      </c>
      <c r="S20" s="168">
        <f t="shared" si="4"/>
        <v>0</v>
      </c>
      <c r="T20" s="168">
        <f t="shared" si="5"/>
        <v>0</v>
      </c>
      <c r="U20" s="168">
        <f t="shared" si="6"/>
        <v>0</v>
      </c>
      <c r="V20" s="168">
        <f t="shared" si="7"/>
        <v>0</v>
      </c>
      <c r="W20" s="168">
        <f t="shared" si="8"/>
        <v>0</v>
      </c>
      <c r="AG20" s="101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39" customHeight="1" thickBot="1">
      <c r="A21" s="327">
        <v>14</v>
      </c>
      <c r="B21" s="342"/>
      <c r="C21" s="342"/>
      <c r="D21" s="222"/>
      <c r="E21" s="39" t="str">
        <f t="shared" si="0"/>
        <v>Ingrese tipo de participación en la columna anterior</v>
      </c>
      <c r="F21" s="330"/>
      <c r="G21" s="220"/>
      <c r="H21" s="254"/>
      <c r="J21" s="40">
        <f t="shared" si="1"/>
        <v>0</v>
      </c>
      <c r="Q21" s="168">
        <f t="shared" si="2"/>
        <v>0</v>
      </c>
      <c r="R21" s="168">
        <f t="shared" si="3"/>
        <v>0</v>
      </c>
      <c r="S21" s="168">
        <f t="shared" si="4"/>
        <v>0</v>
      </c>
      <c r="T21" s="168">
        <f t="shared" si="5"/>
        <v>0</v>
      </c>
      <c r="U21" s="168">
        <f t="shared" si="6"/>
        <v>0</v>
      </c>
      <c r="V21" s="168">
        <f t="shared" si="7"/>
        <v>0</v>
      </c>
      <c r="W21" s="168">
        <f t="shared" si="8"/>
        <v>0</v>
      </c>
      <c r="AG21" s="101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39" customHeight="1" thickBot="1">
      <c r="A22" s="327">
        <v>15</v>
      </c>
      <c r="B22" s="342"/>
      <c r="C22" s="342"/>
      <c r="D22" s="222"/>
      <c r="E22" s="39" t="str">
        <f t="shared" si="0"/>
        <v>Ingrese tipo de participación en la columna anterior</v>
      </c>
      <c r="F22" s="330"/>
      <c r="G22" s="220"/>
      <c r="H22" s="254"/>
      <c r="J22" s="40">
        <f t="shared" si="1"/>
        <v>0</v>
      </c>
      <c r="Q22" s="168">
        <f t="shared" si="2"/>
        <v>0</v>
      </c>
      <c r="R22" s="168">
        <f t="shared" si="3"/>
        <v>0</v>
      </c>
      <c r="S22" s="168">
        <f t="shared" si="4"/>
        <v>0</v>
      </c>
      <c r="T22" s="168">
        <f t="shared" si="5"/>
        <v>0</v>
      </c>
      <c r="U22" s="168">
        <f t="shared" si="6"/>
        <v>0</v>
      </c>
      <c r="V22" s="168">
        <f t="shared" si="7"/>
        <v>0</v>
      </c>
      <c r="W22" s="168">
        <f t="shared" si="8"/>
        <v>0</v>
      </c>
      <c r="AG22" s="101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39" customHeight="1" thickBot="1">
      <c r="A23" s="327">
        <v>16</v>
      </c>
      <c r="B23" s="342"/>
      <c r="C23" s="342"/>
      <c r="D23" s="222"/>
      <c r="E23" s="39" t="str">
        <f t="shared" si="0"/>
        <v>Ingrese tipo de participación en la columna anterior</v>
      </c>
      <c r="F23" s="330"/>
      <c r="G23" s="220"/>
      <c r="H23" s="254"/>
      <c r="J23" s="40">
        <f t="shared" si="1"/>
        <v>0</v>
      </c>
      <c r="K23" s="10"/>
      <c r="L23" s="10"/>
      <c r="Q23" s="168">
        <f t="shared" si="2"/>
        <v>0</v>
      </c>
      <c r="R23" s="168">
        <f t="shared" si="3"/>
        <v>0</v>
      </c>
      <c r="S23" s="168">
        <f t="shared" si="4"/>
        <v>0</v>
      </c>
      <c r="T23" s="168">
        <f t="shared" si="5"/>
        <v>0</v>
      </c>
      <c r="U23" s="168">
        <f t="shared" si="6"/>
        <v>0</v>
      </c>
      <c r="V23" s="168">
        <f t="shared" si="7"/>
        <v>0</v>
      </c>
      <c r="W23" s="168">
        <f t="shared" si="8"/>
        <v>0</v>
      </c>
      <c r="AG23" s="10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9" customHeight="1" thickBot="1">
      <c r="A24" s="327">
        <v>17</v>
      </c>
      <c r="B24" s="342"/>
      <c r="C24" s="342"/>
      <c r="D24" s="222"/>
      <c r="E24" s="39" t="str">
        <f t="shared" si="0"/>
        <v>Ingrese tipo de participación en la columna anterior</v>
      </c>
      <c r="F24" s="330"/>
      <c r="G24" s="220"/>
      <c r="H24" s="254"/>
      <c r="J24" s="40">
        <f t="shared" si="1"/>
        <v>0</v>
      </c>
      <c r="K24" s="10"/>
      <c r="L24" s="10"/>
      <c r="Q24" s="168">
        <f t="shared" si="2"/>
        <v>0</v>
      </c>
      <c r="R24" s="168">
        <f t="shared" si="3"/>
        <v>0</v>
      </c>
      <c r="S24" s="168">
        <f t="shared" si="4"/>
        <v>0</v>
      </c>
      <c r="T24" s="168">
        <f t="shared" si="5"/>
        <v>0</v>
      </c>
      <c r="U24" s="168">
        <f t="shared" si="6"/>
        <v>0</v>
      </c>
      <c r="V24" s="168">
        <f t="shared" si="7"/>
        <v>0</v>
      </c>
      <c r="W24" s="168">
        <f t="shared" si="8"/>
        <v>0</v>
      </c>
      <c r="AG24" s="101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9" customHeight="1" thickBot="1">
      <c r="A25" s="327">
        <v>18</v>
      </c>
      <c r="B25" s="342"/>
      <c r="C25" s="342"/>
      <c r="D25" s="222"/>
      <c r="E25" s="39" t="str">
        <f t="shared" si="0"/>
        <v>Ingrese tipo de participación en la columna anterior</v>
      </c>
      <c r="F25" s="330"/>
      <c r="G25" s="220"/>
      <c r="H25" s="254"/>
      <c r="J25" s="40">
        <f t="shared" si="1"/>
        <v>0</v>
      </c>
      <c r="Q25" s="168">
        <f t="shared" si="2"/>
        <v>0</v>
      </c>
      <c r="R25" s="168">
        <f t="shared" si="3"/>
        <v>0</v>
      </c>
      <c r="S25" s="168">
        <f t="shared" si="4"/>
        <v>0</v>
      </c>
      <c r="T25" s="168">
        <f t="shared" si="5"/>
        <v>0</v>
      </c>
      <c r="U25" s="168">
        <f t="shared" si="6"/>
        <v>0</v>
      </c>
      <c r="V25" s="168">
        <f t="shared" si="7"/>
        <v>0</v>
      </c>
      <c r="W25" s="168">
        <f t="shared" si="8"/>
        <v>0</v>
      </c>
      <c r="AG25" s="101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39" customHeight="1" thickBot="1">
      <c r="A26" s="327">
        <v>19</v>
      </c>
      <c r="B26" s="342"/>
      <c r="C26" s="342"/>
      <c r="D26" s="222"/>
      <c r="E26" s="39" t="str">
        <f t="shared" si="0"/>
        <v>Ingrese tipo de participación en la columna anterior</v>
      </c>
      <c r="F26" s="330"/>
      <c r="G26" s="220"/>
      <c r="H26" s="254"/>
      <c r="J26" s="40">
        <f t="shared" si="1"/>
        <v>0</v>
      </c>
      <c r="Q26" s="168">
        <f t="shared" si="2"/>
        <v>0</v>
      </c>
      <c r="R26" s="168">
        <f t="shared" si="3"/>
        <v>0</v>
      </c>
      <c r="S26" s="168">
        <f t="shared" si="4"/>
        <v>0</v>
      </c>
      <c r="T26" s="168">
        <f t="shared" si="5"/>
        <v>0</v>
      </c>
      <c r="U26" s="168">
        <f t="shared" si="6"/>
        <v>0</v>
      </c>
      <c r="V26" s="168">
        <f t="shared" si="7"/>
        <v>0</v>
      </c>
      <c r="W26" s="168">
        <f t="shared" si="8"/>
        <v>0</v>
      </c>
      <c r="AG26" s="101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39" customHeight="1" thickBot="1">
      <c r="A27" s="327">
        <v>20</v>
      </c>
      <c r="B27" s="342"/>
      <c r="C27" s="342"/>
      <c r="D27" s="222"/>
      <c r="E27" s="39" t="str">
        <f t="shared" si="0"/>
        <v>Ingrese tipo de participación en la columna anterior</v>
      </c>
      <c r="F27" s="330"/>
      <c r="G27" s="220"/>
      <c r="H27" s="254"/>
      <c r="J27" s="40">
        <f t="shared" si="1"/>
        <v>0</v>
      </c>
      <c r="Q27" s="168">
        <f t="shared" si="2"/>
        <v>0</v>
      </c>
      <c r="R27" s="168">
        <f t="shared" si="3"/>
        <v>0</v>
      </c>
      <c r="S27" s="168">
        <f t="shared" si="4"/>
        <v>0</v>
      </c>
      <c r="T27" s="168">
        <f t="shared" si="5"/>
        <v>0</v>
      </c>
      <c r="U27" s="168">
        <f t="shared" si="6"/>
        <v>0</v>
      </c>
      <c r="V27" s="168">
        <f t="shared" si="7"/>
        <v>0</v>
      </c>
      <c r="W27" s="168">
        <f t="shared" si="8"/>
        <v>0</v>
      </c>
      <c r="AG27" s="101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39" customHeight="1" thickBot="1">
      <c r="A28" s="327">
        <v>21</v>
      </c>
      <c r="B28" s="342"/>
      <c r="C28" s="342"/>
      <c r="D28" s="222"/>
      <c r="E28" s="39" t="str">
        <f t="shared" si="0"/>
        <v>Ingrese tipo de participación en la columna anterior</v>
      </c>
      <c r="F28" s="330"/>
      <c r="G28" s="220"/>
      <c r="H28" s="254"/>
      <c r="J28" s="40">
        <f t="shared" si="1"/>
        <v>0</v>
      </c>
      <c r="Q28" s="168">
        <f t="shared" si="2"/>
        <v>0</v>
      </c>
      <c r="R28" s="168">
        <f t="shared" si="3"/>
        <v>0</v>
      </c>
      <c r="S28" s="168">
        <f t="shared" si="4"/>
        <v>0</v>
      </c>
      <c r="T28" s="168">
        <f t="shared" si="5"/>
        <v>0</v>
      </c>
      <c r="U28" s="168">
        <f t="shared" si="6"/>
        <v>0</v>
      </c>
      <c r="V28" s="168">
        <f t="shared" si="7"/>
        <v>0</v>
      </c>
      <c r="W28" s="168">
        <f t="shared" si="8"/>
        <v>0</v>
      </c>
      <c r="AG28" s="101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39" customHeight="1" thickBot="1">
      <c r="A29" s="327">
        <v>22</v>
      </c>
      <c r="B29" s="342"/>
      <c r="C29" s="342"/>
      <c r="D29" s="222"/>
      <c r="E29" s="39" t="str">
        <f t="shared" si="0"/>
        <v>Ingrese tipo de participación en la columna anterior</v>
      </c>
      <c r="F29" s="330"/>
      <c r="G29" s="220"/>
      <c r="H29" s="254"/>
      <c r="J29" s="40">
        <f t="shared" si="1"/>
        <v>0</v>
      </c>
      <c r="Q29" s="168">
        <f t="shared" si="2"/>
        <v>0</v>
      </c>
      <c r="R29" s="168">
        <f t="shared" si="3"/>
        <v>0</v>
      </c>
      <c r="S29" s="168">
        <f t="shared" si="4"/>
        <v>0</v>
      </c>
      <c r="T29" s="168">
        <f t="shared" si="5"/>
        <v>0</v>
      </c>
      <c r="U29" s="168">
        <f t="shared" si="6"/>
        <v>0</v>
      </c>
      <c r="V29" s="168">
        <f t="shared" si="7"/>
        <v>0</v>
      </c>
      <c r="W29" s="168">
        <f t="shared" si="8"/>
        <v>0</v>
      </c>
      <c r="AG29" s="101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39" customHeight="1" thickBot="1">
      <c r="A30" s="327">
        <v>23</v>
      </c>
      <c r="B30" s="342"/>
      <c r="C30" s="342"/>
      <c r="D30" s="222"/>
      <c r="E30" s="39" t="str">
        <f t="shared" si="0"/>
        <v>Ingrese tipo de participación en la columna anterior</v>
      </c>
      <c r="F30" s="330"/>
      <c r="G30" s="220"/>
      <c r="H30" s="254"/>
      <c r="J30" s="40">
        <f t="shared" si="1"/>
        <v>0</v>
      </c>
      <c r="Q30" s="168">
        <f t="shared" si="2"/>
        <v>0</v>
      </c>
      <c r="R30" s="168">
        <f t="shared" si="3"/>
        <v>0</v>
      </c>
      <c r="S30" s="168">
        <f t="shared" si="4"/>
        <v>0</v>
      </c>
      <c r="T30" s="168">
        <f t="shared" si="5"/>
        <v>0</v>
      </c>
      <c r="U30" s="168">
        <f t="shared" si="6"/>
        <v>0</v>
      </c>
      <c r="V30" s="168">
        <f t="shared" si="7"/>
        <v>0</v>
      </c>
      <c r="W30" s="168">
        <f t="shared" si="8"/>
        <v>0</v>
      </c>
      <c r="AG30" s="10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39" customHeight="1" thickBot="1">
      <c r="A31" s="327">
        <v>24</v>
      </c>
      <c r="B31" s="342"/>
      <c r="C31" s="342"/>
      <c r="D31" s="222"/>
      <c r="E31" s="39" t="str">
        <f t="shared" si="0"/>
        <v>Ingrese tipo de participación en la columna anterior</v>
      </c>
      <c r="F31" s="330"/>
      <c r="G31" s="220"/>
      <c r="H31" s="254"/>
      <c r="J31" s="40">
        <f t="shared" si="1"/>
        <v>0</v>
      </c>
      <c r="Q31" s="168">
        <f t="shared" si="2"/>
        <v>0</v>
      </c>
      <c r="R31" s="168">
        <f t="shared" si="3"/>
        <v>0</v>
      </c>
      <c r="S31" s="168">
        <f t="shared" si="4"/>
        <v>0</v>
      </c>
      <c r="T31" s="168">
        <f t="shared" si="5"/>
        <v>0</v>
      </c>
      <c r="U31" s="168">
        <f t="shared" si="6"/>
        <v>0</v>
      </c>
      <c r="V31" s="168">
        <f t="shared" si="7"/>
        <v>0</v>
      </c>
      <c r="W31" s="168">
        <f t="shared" si="8"/>
        <v>0</v>
      </c>
      <c r="AG31" s="101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39" customHeight="1" thickBot="1">
      <c r="A32" s="327">
        <v>25</v>
      </c>
      <c r="B32" s="342"/>
      <c r="C32" s="342"/>
      <c r="D32" s="222"/>
      <c r="E32" s="39" t="str">
        <f t="shared" si="0"/>
        <v>Ingrese tipo de participación en la columna anterior</v>
      </c>
      <c r="F32" s="330"/>
      <c r="G32" s="220"/>
      <c r="H32" s="254"/>
      <c r="J32" s="40">
        <f t="shared" si="1"/>
        <v>0</v>
      </c>
      <c r="Q32" s="168">
        <f t="shared" si="2"/>
        <v>0</v>
      </c>
      <c r="R32" s="168">
        <f t="shared" si="3"/>
        <v>0</v>
      </c>
      <c r="S32" s="168">
        <f t="shared" si="4"/>
        <v>0</v>
      </c>
      <c r="T32" s="168">
        <f t="shared" si="5"/>
        <v>0</v>
      </c>
      <c r="U32" s="168">
        <f t="shared" si="6"/>
        <v>0</v>
      </c>
      <c r="V32" s="168">
        <f t="shared" si="7"/>
        <v>0</v>
      </c>
      <c r="W32" s="168">
        <f t="shared" si="8"/>
        <v>0</v>
      </c>
      <c r="AG32" s="101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39" customHeight="1" thickBot="1">
      <c r="A33" s="327">
        <v>26</v>
      </c>
      <c r="B33" s="342"/>
      <c r="C33" s="342"/>
      <c r="D33" s="222"/>
      <c r="E33" s="39" t="str">
        <f t="shared" si="0"/>
        <v>Ingrese tipo de participación en la columna anterior</v>
      </c>
      <c r="F33" s="330"/>
      <c r="G33" s="220"/>
      <c r="H33" s="254"/>
      <c r="J33" s="40">
        <f t="shared" si="1"/>
        <v>0</v>
      </c>
      <c r="Q33" s="168">
        <f t="shared" si="2"/>
        <v>0</v>
      </c>
      <c r="R33" s="168">
        <f t="shared" si="3"/>
        <v>0</v>
      </c>
      <c r="S33" s="168">
        <f t="shared" si="4"/>
        <v>0</v>
      </c>
      <c r="T33" s="168">
        <f t="shared" si="5"/>
        <v>0</v>
      </c>
      <c r="U33" s="168">
        <f t="shared" si="6"/>
        <v>0</v>
      </c>
      <c r="V33" s="168">
        <f t="shared" si="7"/>
        <v>0</v>
      </c>
      <c r="W33" s="168">
        <f t="shared" si="8"/>
        <v>0</v>
      </c>
      <c r="AG33" s="101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39" customHeight="1" thickBot="1">
      <c r="A34" s="327">
        <v>27</v>
      </c>
      <c r="B34" s="342"/>
      <c r="C34" s="342"/>
      <c r="D34" s="222"/>
      <c r="E34" s="39" t="str">
        <f t="shared" si="0"/>
        <v>Ingrese tipo de participación en la columna anterior</v>
      </c>
      <c r="F34" s="330"/>
      <c r="G34" s="220"/>
      <c r="H34" s="254"/>
      <c r="J34" s="40">
        <f t="shared" si="1"/>
        <v>0</v>
      </c>
      <c r="Q34" s="168">
        <f t="shared" si="2"/>
        <v>0</v>
      </c>
      <c r="R34" s="168">
        <f t="shared" si="3"/>
        <v>0</v>
      </c>
      <c r="S34" s="168">
        <f t="shared" si="4"/>
        <v>0</v>
      </c>
      <c r="T34" s="168">
        <f t="shared" si="5"/>
        <v>0</v>
      </c>
      <c r="U34" s="168">
        <f t="shared" si="6"/>
        <v>0</v>
      </c>
      <c r="V34" s="168">
        <f t="shared" si="7"/>
        <v>0</v>
      </c>
      <c r="W34" s="168">
        <f t="shared" si="8"/>
        <v>0</v>
      </c>
      <c r="AG34" s="101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9" customHeight="1" thickBot="1">
      <c r="A35" s="327">
        <v>28</v>
      </c>
      <c r="B35" s="342"/>
      <c r="C35" s="342"/>
      <c r="D35" s="222"/>
      <c r="E35" s="39" t="str">
        <f t="shared" si="0"/>
        <v>Ingrese tipo de participación en la columna anterior</v>
      </c>
      <c r="F35" s="330"/>
      <c r="G35" s="220"/>
      <c r="H35" s="254"/>
      <c r="J35" s="40">
        <f t="shared" si="1"/>
        <v>0</v>
      </c>
      <c r="Q35" s="168">
        <f t="shared" si="2"/>
        <v>0</v>
      </c>
      <c r="R35" s="168">
        <f t="shared" si="3"/>
        <v>0</v>
      </c>
      <c r="S35" s="168">
        <f t="shared" si="4"/>
        <v>0</v>
      </c>
      <c r="T35" s="168">
        <f t="shared" si="5"/>
        <v>0</v>
      </c>
      <c r="U35" s="168">
        <f t="shared" si="6"/>
        <v>0</v>
      </c>
      <c r="V35" s="168">
        <f t="shared" si="7"/>
        <v>0</v>
      </c>
      <c r="W35" s="168">
        <f t="shared" si="8"/>
        <v>0</v>
      </c>
      <c r="AG35" s="101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39" customHeight="1" thickBot="1">
      <c r="A36" s="327">
        <v>29</v>
      </c>
      <c r="B36" s="342"/>
      <c r="C36" s="342"/>
      <c r="D36" s="222"/>
      <c r="E36" s="39" t="str">
        <f t="shared" si="0"/>
        <v>Ingrese tipo de participación en la columna anterior</v>
      </c>
      <c r="F36" s="330"/>
      <c r="G36" s="220"/>
      <c r="H36" s="254"/>
      <c r="J36" s="40">
        <f t="shared" si="1"/>
        <v>0</v>
      </c>
      <c r="Q36" s="168">
        <f t="shared" si="2"/>
        <v>0</v>
      </c>
      <c r="R36" s="168">
        <f t="shared" si="3"/>
        <v>0</v>
      </c>
      <c r="S36" s="168">
        <f t="shared" si="4"/>
        <v>0</v>
      </c>
      <c r="T36" s="168">
        <f t="shared" si="5"/>
        <v>0</v>
      </c>
      <c r="U36" s="168">
        <f t="shared" si="6"/>
        <v>0</v>
      </c>
      <c r="V36" s="168">
        <f t="shared" si="7"/>
        <v>0</v>
      </c>
      <c r="W36" s="168">
        <f t="shared" si="8"/>
        <v>0</v>
      </c>
      <c r="AG36" s="101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39" customHeight="1" thickBot="1">
      <c r="A37" s="327">
        <v>30</v>
      </c>
      <c r="B37" s="342"/>
      <c r="C37" s="342"/>
      <c r="D37" s="222"/>
      <c r="E37" s="39" t="str">
        <f t="shared" si="0"/>
        <v>Ingrese tipo de participación en la columna anterior</v>
      </c>
      <c r="F37" s="330"/>
      <c r="G37" s="220"/>
      <c r="H37" s="254"/>
      <c r="J37" s="40">
        <f t="shared" si="1"/>
        <v>0</v>
      </c>
      <c r="Q37" s="168">
        <f t="shared" si="2"/>
        <v>0</v>
      </c>
      <c r="R37" s="168">
        <f t="shared" si="3"/>
        <v>0</v>
      </c>
      <c r="S37" s="168">
        <f t="shared" si="4"/>
        <v>0</v>
      </c>
      <c r="T37" s="168">
        <f t="shared" si="5"/>
        <v>0</v>
      </c>
      <c r="U37" s="168">
        <f t="shared" si="6"/>
        <v>0</v>
      </c>
      <c r="V37" s="168">
        <f t="shared" si="7"/>
        <v>0</v>
      </c>
      <c r="W37" s="168">
        <f t="shared" si="8"/>
        <v>0</v>
      </c>
      <c r="AG37" s="101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39" customHeight="1" thickBot="1">
      <c r="A38" s="327">
        <v>31</v>
      </c>
      <c r="B38" s="342"/>
      <c r="C38" s="342"/>
      <c r="D38" s="222"/>
      <c r="E38" s="39" t="str">
        <f t="shared" si="0"/>
        <v>Ingrese tipo de participación en la columna anterior</v>
      </c>
      <c r="F38" s="330"/>
      <c r="G38" s="220"/>
      <c r="H38" s="254"/>
      <c r="J38" s="40">
        <f t="shared" si="1"/>
        <v>0</v>
      </c>
      <c r="Q38" s="168">
        <f t="shared" si="2"/>
        <v>0</v>
      </c>
      <c r="R38" s="168">
        <f t="shared" si="3"/>
        <v>0</v>
      </c>
      <c r="S38" s="168">
        <f t="shared" si="4"/>
        <v>0</v>
      </c>
      <c r="T38" s="168">
        <f t="shared" si="5"/>
        <v>0</v>
      </c>
      <c r="U38" s="168">
        <f t="shared" si="6"/>
        <v>0</v>
      </c>
      <c r="V38" s="168">
        <f t="shared" si="7"/>
        <v>0</v>
      </c>
      <c r="W38" s="168">
        <f t="shared" si="8"/>
        <v>0</v>
      </c>
      <c r="AG38" s="101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39" customHeight="1" thickBot="1">
      <c r="A39" s="327">
        <v>32</v>
      </c>
      <c r="B39" s="342"/>
      <c r="C39" s="342"/>
      <c r="D39" s="222"/>
      <c r="E39" s="39" t="str">
        <f t="shared" si="0"/>
        <v>Ingrese tipo de participación en la columna anterior</v>
      </c>
      <c r="F39" s="330"/>
      <c r="G39" s="220"/>
      <c r="H39" s="254"/>
      <c r="J39" s="40">
        <f t="shared" si="1"/>
        <v>0</v>
      </c>
      <c r="Q39" s="168">
        <f t="shared" si="2"/>
        <v>0</v>
      </c>
      <c r="R39" s="168">
        <f t="shared" si="3"/>
        <v>0</v>
      </c>
      <c r="S39" s="168">
        <f t="shared" si="4"/>
        <v>0</v>
      </c>
      <c r="T39" s="168">
        <f t="shared" si="5"/>
        <v>0</v>
      </c>
      <c r="U39" s="168">
        <f t="shared" si="6"/>
        <v>0</v>
      </c>
      <c r="V39" s="168">
        <f t="shared" si="7"/>
        <v>0</v>
      </c>
      <c r="W39" s="168">
        <f t="shared" si="8"/>
        <v>0</v>
      </c>
      <c r="AG39" s="101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39" customHeight="1" thickBot="1">
      <c r="A40" s="327">
        <v>33</v>
      </c>
      <c r="B40" s="342"/>
      <c r="C40" s="342"/>
      <c r="D40" s="222"/>
      <c r="E40" s="39" t="str">
        <f t="shared" si="0"/>
        <v>Ingrese tipo de participación en la columna anterior</v>
      </c>
      <c r="F40" s="330"/>
      <c r="G40" s="220"/>
      <c r="H40" s="254"/>
      <c r="J40" s="40">
        <f aca="true" t="shared" si="9" ref="J40:J71">IF(D40=1,$O$10,IF(D40=2,$O$11,IF(D40=3,$O$12,IF(D40=4,$O$13,IF(D40=5,$O$14,IF(D40=6,$O$15,IF(D40=7,$O$16,0)))))))</f>
        <v>0</v>
      </c>
      <c r="Q40" s="168">
        <f aca="true" t="shared" si="10" ref="Q40:Q71">IF($D40=1,1,0)</f>
        <v>0</v>
      </c>
      <c r="R40" s="168">
        <f t="shared" si="3"/>
        <v>0</v>
      </c>
      <c r="S40" s="168">
        <f t="shared" si="4"/>
        <v>0</v>
      </c>
      <c r="T40" s="168">
        <f t="shared" si="5"/>
        <v>0</v>
      </c>
      <c r="U40" s="168">
        <f t="shared" si="6"/>
        <v>0</v>
      </c>
      <c r="V40" s="168">
        <f t="shared" si="7"/>
        <v>0</v>
      </c>
      <c r="W40" s="168">
        <f t="shared" si="8"/>
        <v>0</v>
      </c>
      <c r="AG40" s="101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39" customHeight="1" thickBot="1">
      <c r="A41" s="327">
        <v>34</v>
      </c>
      <c r="B41" s="342"/>
      <c r="C41" s="342"/>
      <c r="D41" s="222"/>
      <c r="E41" s="39" t="str">
        <f t="shared" si="0"/>
        <v>Ingrese tipo de participación en la columna anterior</v>
      </c>
      <c r="F41" s="330"/>
      <c r="G41" s="220"/>
      <c r="H41" s="254"/>
      <c r="J41" s="40">
        <f t="shared" si="9"/>
        <v>0</v>
      </c>
      <c r="Q41" s="168">
        <f t="shared" si="10"/>
        <v>0</v>
      </c>
      <c r="R41" s="168">
        <f t="shared" si="3"/>
        <v>0</v>
      </c>
      <c r="S41" s="168">
        <f t="shared" si="4"/>
        <v>0</v>
      </c>
      <c r="T41" s="168">
        <f t="shared" si="5"/>
        <v>0</v>
      </c>
      <c r="U41" s="168">
        <f t="shared" si="6"/>
        <v>0</v>
      </c>
      <c r="V41" s="168">
        <f t="shared" si="7"/>
        <v>0</v>
      </c>
      <c r="W41" s="168">
        <f t="shared" si="8"/>
        <v>0</v>
      </c>
      <c r="AG41" s="101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39" customHeight="1" thickBot="1">
      <c r="A42" s="327">
        <v>35</v>
      </c>
      <c r="B42" s="342"/>
      <c r="C42" s="342"/>
      <c r="D42" s="222"/>
      <c r="E42" s="39" t="str">
        <f t="shared" si="0"/>
        <v>Ingrese tipo de participación en la columna anterior</v>
      </c>
      <c r="F42" s="330"/>
      <c r="G42" s="220"/>
      <c r="H42" s="254"/>
      <c r="J42" s="40">
        <f t="shared" si="9"/>
        <v>0</v>
      </c>
      <c r="Q42" s="168">
        <f t="shared" si="10"/>
        <v>0</v>
      </c>
      <c r="R42" s="168">
        <f t="shared" si="3"/>
        <v>0</v>
      </c>
      <c r="S42" s="168">
        <f t="shared" si="4"/>
        <v>0</v>
      </c>
      <c r="T42" s="168">
        <f t="shared" si="5"/>
        <v>0</v>
      </c>
      <c r="U42" s="168">
        <f t="shared" si="6"/>
        <v>0</v>
      </c>
      <c r="V42" s="168">
        <f t="shared" si="7"/>
        <v>0</v>
      </c>
      <c r="W42" s="168">
        <f t="shared" si="8"/>
        <v>0</v>
      </c>
      <c r="AG42" s="101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39" customHeight="1" thickBot="1">
      <c r="A43" s="327">
        <v>36</v>
      </c>
      <c r="B43" s="342"/>
      <c r="C43" s="342"/>
      <c r="D43" s="222"/>
      <c r="E43" s="39" t="str">
        <f t="shared" si="0"/>
        <v>Ingrese tipo de participación en la columna anterior</v>
      </c>
      <c r="F43" s="330"/>
      <c r="G43" s="220"/>
      <c r="H43" s="254"/>
      <c r="J43" s="40">
        <f t="shared" si="9"/>
        <v>0</v>
      </c>
      <c r="Q43" s="168">
        <f t="shared" si="10"/>
        <v>0</v>
      </c>
      <c r="R43" s="168">
        <f t="shared" si="3"/>
        <v>0</v>
      </c>
      <c r="S43" s="168">
        <f t="shared" si="4"/>
        <v>0</v>
      </c>
      <c r="T43" s="168">
        <f t="shared" si="5"/>
        <v>0</v>
      </c>
      <c r="U43" s="168">
        <f t="shared" si="6"/>
        <v>0</v>
      </c>
      <c r="V43" s="168">
        <f t="shared" si="7"/>
        <v>0</v>
      </c>
      <c r="W43" s="168">
        <f t="shared" si="8"/>
        <v>0</v>
      </c>
      <c r="AG43" s="101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39" customHeight="1" thickBot="1">
      <c r="A44" s="327">
        <v>37</v>
      </c>
      <c r="B44" s="342"/>
      <c r="C44" s="342"/>
      <c r="D44" s="222"/>
      <c r="E44" s="39" t="str">
        <f t="shared" si="0"/>
        <v>Ingrese tipo de participación en la columna anterior</v>
      </c>
      <c r="F44" s="330"/>
      <c r="G44" s="220"/>
      <c r="H44" s="254"/>
      <c r="J44" s="40">
        <f t="shared" si="9"/>
        <v>0</v>
      </c>
      <c r="Q44" s="168">
        <f t="shared" si="10"/>
        <v>0</v>
      </c>
      <c r="R44" s="168">
        <f t="shared" si="3"/>
        <v>0</v>
      </c>
      <c r="S44" s="168">
        <f t="shared" si="4"/>
        <v>0</v>
      </c>
      <c r="T44" s="168">
        <f t="shared" si="5"/>
        <v>0</v>
      </c>
      <c r="U44" s="168">
        <f t="shared" si="6"/>
        <v>0</v>
      </c>
      <c r="V44" s="168">
        <f t="shared" si="7"/>
        <v>0</v>
      </c>
      <c r="W44" s="168">
        <f t="shared" si="8"/>
        <v>0</v>
      </c>
      <c r="AG44" s="101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39" customHeight="1" thickBot="1">
      <c r="A45" s="327">
        <v>38</v>
      </c>
      <c r="B45" s="342"/>
      <c r="C45" s="342"/>
      <c r="D45" s="222"/>
      <c r="E45" s="39" t="str">
        <f t="shared" si="0"/>
        <v>Ingrese tipo de participación en la columna anterior</v>
      </c>
      <c r="F45" s="330"/>
      <c r="G45" s="220"/>
      <c r="H45" s="254"/>
      <c r="J45" s="40">
        <f t="shared" si="9"/>
        <v>0</v>
      </c>
      <c r="Q45" s="168">
        <f t="shared" si="10"/>
        <v>0</v>
      </c>
      <c r="R45" s="168">
        <f t="shared" si="3"/>
        <v>0</v>
      </c>
      <c r="S45" s="168">
        <f t="shared" si="4"/>
        <v>0</v>
      </c>
      <c r="T45" s="168">
        <f t="shared" si="5"/>
        <v>0</v>
      </c>
      <c r="U45" s="168">
        <f t="shared" si="6"/>
        <v>0</v>
      </c>
      <c r="V45" s="168">
        <f t="shared" si="7"/>
        <v>0</v>
      </c>
      <c r="W45" s="168">
        <f t="shared" si="8"/>
        <v>0</v>
      </c>
      <c r="AG45" s="101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39" customHeight="1" thickBot="1">
      <c r="A46" s="327">
        <v>39</v>
      </c>
      <c r="B46" s="342"/>
      <c r="C46" s="342"/>
      <c r="D46" s="222"/>
      <c r="E46" s="39" t="str">
        <f t="shared" si="0"/>
        <v>Ingrese tipo de participación en la columna anterior</v>
      </c>
      <c r="F46" s="330"/>
      <c r="G46" s="220"/>
      <c r="H46" s="254"/>
      <c r="J46" s="40">
        <f t="shared" si="9"/>
        <v>0</v>
      </c>
      <c r="Q46" s="168">
        <f t="shared" si="10"/>
        <v>0</v>
      </c>
      <c r="R46" s="168">
        <f t="shared" si="3"/>
        <v>0</v>
      </c>
      <c r="S46" s="168">
        <f t="shared" si="4"/>
        <v>0</v>
      </c>
      <c r="T46" s="168">
        <f t="shared" si="5"/>
        <v>0</v>
      </c>
      <c r="U46" s="168">
        <f t="shared" si="6"/>
        <v>0</v>
      </c>
      <c r="V46" s="168">
        <f t="shared" si="7"/>
        <v>0</v>
      </c>
      <c r="W46" s="168">
        <f t="shared" si="8"/>
        <v>0</v>
      </c>
      <c r="AG46" s="101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39" customHeight="1" thickBot="1">
      <c r="A47" s="327">
        <v>40</v>
      </c>
      <c r="B47" s="342"/>
      <c r="C47" s="342"/>
      <c r="D47" s="222"/>
      <c r="E47" s="39" t="str">
        <f t="shared" si="0"/>
        <v>Ingrese tipo de participación en la columna anterior</v>
      </c>
      <c r="F47" s="330"/>
      <c r="G47" s="220"/>
      <c r="H47" s="254"/>
      <c r="J47" s="40">
        <f t="shared" si="9"/>
        <v>0</v>
      </c>
      <c r="Q47" s="168">
        <f t="shared" si="10"/>
        <v>0</v>
      </c>
      <c r="R47" s="168">
        <f t="shared" si="3"/>
        <v>0</v>
      </c>
      <c r="S47" s="168">
        <f t="shared" si="4"/>
        <v>0</v>
      </c>
      <c r="T47" s="168">
        <f t="shared" si="5"/>
        <v>0</v>
      </c>
      <c r="U47" s="168">
        <f t="shared" si="6"/>
        <v>0</v>
      </c>
      <c r="V47" s="168">
        <f t="shared" si="7"/>
        <v>0</v>
      </c>
      <c r="W47" s="168">
        <f t="shared" si="8"/>
        <v>0</v>
      </c>
      <c r="AG47" s="101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39" customHeight="1" thickBot="1">
      <c r="A48" s="327">
        <v>41</v>
      </c>
      <c r="B48" s="342"/>
      <c r="C48" s="342"/>
      <c r="D48" s="222"/>
      <c r="E48" s="39" t="str">
        <f t="shared" si="0"/>
        <v>Ingrese tipo de participación en la columna anterior</v>
      </c>
      <c r="F48" s="330"/>
      <c r="G48" s="220"/>
      <c r="H48" s="254"/>
      <c r="J48" s="40">
        <f t="shared" si="9"/>
        <v>0</v>
      </c>
      <c r="Q48" s="168">
        <f t="shared" si="10"/>
        <v>0</v>
      </c>
      <c r="R48" s="168">
        <f t="shared" si="3"/>
        <v>0</v>
      </c>
      <c r="S48" s="168">
        <f t="shared" si="4"/>
        <v>0</v>
      </c>
      <c r="T48" s="168">
        <f t="shared" si="5"/>
        <v>0</v>
      </c>
      <c r="U48" s="168">
        <f t="shared" si="6"/>
        <v>0</v>
      </c>
      <c r="V48" s="168">
        <f t="shared" si="7"/>
        <v>0</v>
      </c>
      <c r="W48" s="168">
        <f t="shared" si="8"/>
        <v>0</v>
      </c>
      <c r="AG48" s="101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39" customHeight="1" thickBot="1">
      <c r="A49" s="327">
        <v>42</v>
      </c>
      <c r="B49" s="342"/>
      <c r="C49" s="342"/>
      <c r="D49" s="222"/>
      <c r="E49" s="39" t="str">
        <f t="shared" si="0"/>
        <v>Ingrese tipo de participación en la columna anterior</v>
      </c>
      <c r="F49" s="330"/>
      <c r="G49" s="220"/>
      <c r="H49" s="254"/>
      <c r="J49" s="40">
        <f t="shared" si="9"/>
        <v>0</v>
      </c>
      <c r="Q49" s="168">
        <f t="shared" si="10"/>
        <v>0</v>
      </c>
      <c r="R49" s="168">
        <f t="shared" si="3"/>
        <v>0</v>
      </c>
      <c r="S49" s="168">
        <f t="shared" si="4"/>
        <v>0</v>
      </c>
      <c r="T49" s="168">
        <f t="shared" si="5"/>
        <v>0</v>
      </c>
      <c r="U49" s="168">
        <f t="shared" si="6"/>
        <v>0</v>
      </c>
      <c r="V49" s="168">
        <f t="shared" si="7"/>
        <v>0</v>
      </c>
      <c r="W49" s="168">
        <f t="shared" si="8"/>
        <v>0</v>
      </c>
      <c r="AG49" s="101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39" customHeight="1" thickBot="1">
      <c r="A50" s="327">
        <v>43</v>
      </c>
      <c r="B50" s="342"/>
      <c r="C50" s="342"/>
      <c r="D50" s="222"/>
      <c r="E50" s="39" t="str">
        <f t="shared" si="0"/>
        <v>Ingrese tipo de participación en la columna anterior</v>
      </c>
      <c r="F50" s="330"/>
      <c r="G50" s="220"/>
      <c r="H50" s="254"/>
      <c r="J50" s="40">
        <f t="shared" si="9"/>
        <v>0</v>
      </c>
      <c r="Q50" s="168">
        <f t="shared" si="10"/>
        <v>0</v>
      </c>
      <c r="R50" s="168">
        <f t="shared" si="3"/>
        <v>0</v>
      </c>
      <c r="S50" s="168">
        <f t="shared" si="4"/>
        <v>0</v>
      </c>
      <c r="T50" s="168">
        <f t="shared" si="5"/>
        <v>0</v>
      </c>
      <c r="U50" s="168">
        <f t="shared" si="6"/>
        <v>0</v>
      </c>
      <c r="V50" s="168">
        <f t="shared" si="7"/>
        <v>0</v>
      </c>
      <c r="W50" s="168">
        <f t="shared" si="8"/>
        <v>0</v>
      </c>
      <c r="AG50" s="101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39" customHeight="1" thickBot="1">
      <c r="A51" s="327">
        <v>44</v>
      </c>
      <c r="B51" s="342"/>
      <c r="C51" s="342"/>
      <c r="D51" s="222"/>
      <c r="E51" s="39" t="str">
        <f t="shared" si="0"/>
        <v>Ingrese tipo de participación en la columna anterior</v>
      </c>
      <c r="F51" s="330"/>
      <c r="G51" s="220"/>
      <c r="H51" s="254"/>
      <c r="J51" s="40">
        <f t="shared" si="9"/>
        <v>0</v>
      </c>
      <c r="Q51" s="168">
        <f t="shared" si="10"/>
        <v>0</v>
      </c>
      <c r="R51" s="168">
        <f t="shared" si="3"/>
        <v>0</v>
      </c>
      <c r="S51" s="168">
        <f t="shared" si="4"/>
        <v>0</v>
      </c>
      <c r="T51" s="168">
        <f t="shared" si="5"/>
        <v>0</v>
      </c>
      <c r="U51" s="168">
        <f t="shared" si="6"/>
        <v>0</v>
      </c>
      <c r="V51" s="168">
        <f t="shared" si="7"/>
        <v>0</v>
      </c>
      <c r="W51" s="168">
        <f t="shared" si="8"/>
        <v>0</v>
      </c>
      <c r="AG51" s="101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39" customHeight="1" thickBot="1">
      <c r="A52" s="327">
        <v>45</v>
      </c>
      <c r="B52" s="342"/>
      <c r="C52" s="342"/>
      <c r="D52" s="222"/>
      <c r="E52" s="39" t="str">
        <f t="shared" si="0"/>
        <v>Ingrese tipo de participación en la columna anterior</v>
      </c>
      <c r="F52" s="330"/>
      <c r="G52" s="220"/>
      <c r="H52" s="254"/>
      <c r="J52" s="40">
        <f t="shared" si="9"/>
        <v>0</v>
      </c>
      <c r="Q52" s="168">
        <f t="shared" si="10"/>
        <v>0</v>
      </c>
      <c r="R52" s="168">
        <f t="shared" si="3"/>
        <v>0</v>
      </c>
      <c r="S52" s="168">
        <f t="shared" si="4"/>
        <v>0</v>
      </c>
      <c r="T52" s="168">
        <f t="shared" si="5"/>
        <v>0</v>
      </c>
      <c r="U52" s="168">
        <f t="shared" si="6"/>
        <v>0</v>
      </c>
      <c r="V52" s="168">
        <f t="shared" si="7"/>
        <v>0</v>
      </c>
      <c r="W52" s="168">
        <f t="shared" si="8"/>
        <v>0</v>
      </c>
      <c r="AG52" s="101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39" customHeight="1" thickBot="1">
      <c r="A53" s="327">
        <v>46</v>
      </c>
      <c r="B53" s="342"/>
      <c r="C53" s="342"/>
      <c r="D53" s="222"/>
      <c r="E53" s="39" t="str">
        <f t="shared" si="0"/>
        <v>Ingrese tipo de participación en la columna anterior</v>
      </c>
      <c r="F53" s="330"/>
      <c r="G53" s="220"/>
      <c r="H53" s="254"/>
      <c r="J53" s="40">
        <f t="shared" si="9"/>
        <v>0</v>
      </c>
      <c r="Q53" s="168">
        <f t="shared" si="10"/>
        <v>0</v>
      </c>
      <c r="R53" s="168">
        <f t="shared" si="3"/>
        <v>0</v>
      </c>
      <c r="S53" s="168">
        <f t="shared" si="4"/>
        <v>0</v>
      </c>
      <c r="T53" s="168">
        <f t="shared" si="5"/>
        <v>0</v>
      </c>
      <c r="U53" s="168">
        <f t="shared" si="6"/>
        <v>0</v>
      </c>
      <c r="V53" s="168">
        <f t="shared" si="7"/>
        <v>0</v>
      </c>
      <c r="W53" s="168">
        <f t="shared" si="8"/>
        <v>0</v>
      </c>
      <c r="AG53" s="101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39" customHeight="1" thickBot="1">
      <c r="A54" s="327">
        <v>47</v>
      </c>
      <c r="B54" s="342"/>
      <c r="C54" s="342"/>
      <c r="D54" s="222"/>
      <c r="E54" s="39" t="str">
        <f t="shared" si="0"/>
        <v>Ingrese tipo de participación en la columna anterior</v>
      </c>
      <c r="F54" s="330"/>
      <c r="G54" s="220"/>
      <c r="H54" s="254"/>
      <c r="J54" s="40">
        <f t="shared" si="9"/>
        <v>0</v>
      </c>
      <c r="Q54" s="168">
        <f t="shared" si="10"/>
        <v>0</v>
      </c>
      <c r="R54" s="168">
        <f t="shared" si="3"/>
        <v>0</v>
      </c>
      <c r="S54" s="168">
        <f t="shared" si="4"/>
        <v>0</v>
      </c>
      <c r="T54" s="168">
        <f t="shared" si="5"/>
        <v>0</v>
      </c>
      <c r="U54" s="168">
        <f t="shared" si="6"/>
        <v>0</v>
      </c>
      <c r="V54" s="168">
        <f t="shared" si="7"/>
        <v>0</v>
      </c>
      <c r="W54" s="168">
        <f t="shared" si="8"/>
        <v>0</v>
      </c>
      <c r="AG54" s="101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39" customHeight="1" thickBot="1">
      <c r="A55" s="327">
        <v>48</v>
      </c>
      <c r="B55" s="342"/>
      <c r="C55" s="342"/>
      <c r="D55" s="222"/>
      <c r="E55" s="39" t="str">
        <f t="shared" si="0"/>
        <v>Ingrese tipo de participación en la columna anterior</v>
      </c>
      <c r="F55" s="330"/>
      <c r="G55" s="220"/>
      <c r="H55" s="254"/>
      <c r="J55" s="40">
        <f t="shared" si="9"/>
        <v>0</v>
      </c>
      <c r="Q55" s="168">
        <f t="shared" si="10"/>
        <v>0</v>
      </c>
      <c r="R55" s="168">
        <f t="shared" si="3"/>
        <v>0</v>
      </c>
      <c r="S55" s="168">
        <f t="shared" si="4"/>
        <v>0</v>
      </c>
      <c r="T55" s="168">
        <f t="shared" si="5"/>
        <v>0</v>
      </c>
      <c r="U55" s="168">
        <f t="shared" si="6"/>
        <v>0</v>
      </c>
      <c r="V55" s="168">
        <f t="shared" si="7"/>
        <v>0</v>
      </c>
      <c r="W55" s="168">
        <f t="shared" si="8"/>
        <v>0</v>
      </c>
      <c r="AG55" s="101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39" customHeight="1" thickBot="1">
      <c r="A56" s="327">
        <v>49</v>
      </c>
      <c r="B56" s="342"/>
      <c r="C56" s="342"/>
      <c r="D56" s="222"/>
      <c r="E56" s="39" t="str">
        <f t="shared" si="0"/>
        <v>Ingrese tipo de participación en la columna anterior</v>
      </c>
      <c r="F56" s="330"/>
      <c r="G56" s="220"/>
      <c r="H56" s="254"/>
      <c r="J56" s="40">
        <f t="shared" si="9"/>
        <v>0</v>
      </c>
      <c r="Q56" s="168">
        <f t="shared" si="10"/>
        <v>0</v>
      </c>
      <c r="R56" s="168">
        <f t="shared" si="3"/>
        <v>0</v>
      </c>
      <c r="S56" s="168">
        <f t="shared" si="4"/>
        <v>0</v>
      </c>
      <c r="T56" s="168">
        <f t="shared" si="5"/>
        <v>0</v>
      </c>
      <c r="U56" s="168">
        <f t="shared" si="6"/>
        <v>0</v>
      </c>
      <c r="V56" s="168">
        <f t="shared" si="7"/>
        <v>0</v>
      </c>
      <c r="W56" s="168">
        <f t="shared" si="8"/>
        <v>0</v>
      </c>
      <c r="AG56" s="101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39" customHeight="1" thickBot="1">
      <c r="A57" s="327">
        <v>50</v>
      </c>
      <c r="B57" s="342"/>
      <c r="C57" s="342"/>
      <c r="D57" s="222"/>
      <c r="E57" s="39" t="str">
        <f t="shared" si="0"/>
        <v>Ingrese tipo de participación en la columna anterior</v>
      </c>
      <c r="F57" s="330"/>
      <c r="G57" s="220"/>
      <c r="H57" s="254"/>
      <c r="J57" s="40">
        <f t="shared" si="9"/>
        <v>0</v>
      </c>
      <c r="Q57" s="168">
        <f t="shared" si="10"/>
        <v>0</v>
      </c>
      <c r="R57" s="168">
        <f t="shared" si="3"/>
        <v>0</v>
      </c>
      <c r="S57" s="168">
        <f t="shared" si="4"/>
        <v>0</v>
      </c>
      <c r="T57" s="168">
        <f t="shared" si="5"/>
        <v>0</v>
      </c>
      <c r="U57" s="168">
        <f t="shared" si="6"/>
        <v>0</v>
      </c>
      <c r="V57" s="168">
        <f t="shared" si="7"/>
        <v>0</v>
      </c>
      <c r="W57" s="168">
        <f t="shared" si="8"/>
        <v>0</v>
      </c>
      <c r="AG57" s="101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39" customHeight="1" thickBot="1">
      <c r="A58" s="327">
        <v>51</v>
      </c>
      <c r="B58" s="342"/>
      <c r="C58" s="342"/>
      <c r="D58" s="222"/>
      <c r="E58" s="39" t="str">
        <f t="shared" si="0"/>
        <v>Ingrese tipo de participación en la columna anterior</v>
      </c>
      <c r="F58" s="330"/>
      <c r="G58" s="220"/>
      <c r="H58" s="254"/>
      <c r="J58" s="40">
        <f t="shared" si="9"/>
        <v>0</v>
      </c>
      <c r="Q58" s="168">
        <f t="shared" si="10"/>
        <v>0</v>
      </c>
      <c r="R58" s="168">
        <f t="shared" si="3"/>
        <v>0</v>
      </c>
      <c r="S58" s="168">
        <f t="shared" si="4"/>
        <v>0</v>
      </c>
      <c r="T58" s="168">
        <f t="shared" si="5"/>
        <v>0</v>
      </c>
      <c r="U58" s="168">
        <f t="shared" si="6"/>
        <v>0</v>
      </c>
      <c r="V58" s="168">
        <f t="shared" si="7"/>
        <v>0</v>
      </c>
      <c r="W58" s="168">
        <f t="shared" si="8"/>
        <v>0</v>
      </c>
      <c r="AG58" s="101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39" customHeight="1" thickBot="1">
      <c r="A59" s="327">
        <v>52</v>
      </c>
      <c r="B59" s="342"/>
      <c r="C59" s="342"/>
      <c r="D59" s="222"/>
      <c r="E59" s="39" t="str">
        <f t="shared" si="0"/>
        <v>Ingrese tipo de participación en la columna anterior</v>
      </c>
      <c r="F59" s="330"/>
      <c r="G59" s="220"/>
      <c r="H59" s="254"/>
      <c r="J59" s="40">
        <f t="shared" si="9"/>
        <v>0</v>
      </c>
      <c r="Q59" s="168">
        <f t="shared" si="10"/>
        <v>0</v>
      </c>
      <c r="R59" s="168">
        <f t="shared" si="3"/>
        <v>0</v>
      </c>
      <c r="S59" s="168">
        <f t="shared" si="4"/>
        <v>0</v>
      </c>
      <c r="T59" s="168">
        <f t="shared" si="5"/>
        <v>0</v>
      </c>
      <c r="U59" s="168">
        <f t="shared" si="6"/>
        <v>0</v>
      </c>
      <c r="V59" s="168">
        <f t="shared" si="7"/>
        <v>0</v>
      </c>
      <c r="W59" s="168">
        <f t="shared" si="8"/>
        <v>0</v>
      </c>
      <c r="AG59" s="101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39" customHeight="1" thickBot="1">
      <c r="A60" s="327">
        <v>53</v>
      </c>
      <c r="B60" s="342"/>
      <c r="C60" s="342"/>
      <c r="D60" s="222"/>
      <c r="E60" s="39" t="str">
        <f t="shared" si="0"/>
        <v>Ingrese tipo de participación en la columna anterior</v>
      </c>
      <c r="F60" s="330"/>
      <c r="G60" s="220"/>
      <c r="H60" s="254"/>
      <c r="J60" s="40">
        <f t="shared" si="9"/>
        <v>0</v>
      </c>
      <c r="Q60" s="168">
        <f t="shared" si="10"/>
        <v>0</v>
      </c>
      <c r="R60" s="168">
        <f t="shared" si="3"/>
        <v>0</v>
      </c>
      <c r="S60" s="168">
        <f t="shared" si="4"/>
        <v>0</v>
      </c>
      <c r="T60" s="168">
        <f t="shared" si="5"/>
        <v>0</v>
      </c>
      <c r="U60" s="168">
        <f t="shared" si="6"/>
        <v>0</v>
      </c>
      <c r="V60" s="168">
        <f t="shared" si="7"/>
        <v>0</v>
      </c>
      <c r="W60" s="168">
        <f t="shared" si="8"/>
        <v>0</v>
      </c>
      <c r="AG60" s="101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39" customHeight="1" thickBot="1">
      <c r="A61" s="327">
        <v>54</v>
      </c>
      <c r="B61" s="342"/>
      <c r="C61" s="342"/>
      <c r="D61" s="222"/>
      <c r="E61" s="39" t="str">
        <f t="shared" si="0"/>
        <v>Ingrese tipo de participación en la columna anterior</v>
      </c>
      <c r="F61" s="330"/>
      <c r="G61" s="220"/>
      <c r="H61" s="254"/>
      <c r="J61" s="40">
        <f t="shared" si="9"/>
        <v>0</v>
      </c>
      <c r="Q61" s="168">
        <f t="shared" si="10"/>
        <v>0</v>
      </c>
      <c r="R61" s="168">
        <f t="shared" si="3"/>
        <v>0</v>
      </c>
      <c r="S61" s="168">
        <f t="shared" si="4"/>
        <v>0</v>
      </c>
      <c r="T61" s="168">
        <f t="shared" si="5"/>
        <v>0</v>
      </c>
      <c r="U61" s="168">
        <f t="shared" si="6"/>
        <v>0</v>
      </c>
      <c r="V61" s="168">
        <f t="shared" si="7"/>
        <v>0</v>
      </c>
      <c r="W61" s="168">
        <f t="shared" si="8"/>
        <v>0</v>
      </c>
      <c r="AG61" s="101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39" customHeight="1" thickBot="1">
      <c r="A62" s="327">
        <v>55</v>
      </c>
      <c r="B62" s="342"/>
      <c r="C62" s="342"/>
      <c r="D62" s="222"/>
      <c r="E62" s="39" t="str">
        <f t="shared" si="0"/>
        <v>Ingrese tipo de participación en la columna anterior</v>
      </c>
      <c r="F62" s="330"/>
      <c r="G62" s="220"/>
      <c r="H62" s="254"/>
      <c r="J62" s="40">
        <f t="shared" si="9"/>
        <v>0</v>
      </c>
      <c r="Q62" s="168">
        <f t="shared" si="10"/>
        <v>0</v>
      </c>
      <c r="R62" s="168">
        <f t="shared" si="3"/>
        <v>0</v>
      </c>
      <c r="S62" s="168">
        <f t="shared" si="4"/>
        <v>0</v>
      </c>
      <c r="T62" s="168">
        <f t="shared" si="5"/>
        <v>0</v>
      </c>
      <c r="U62" s="168">
        <f t="shared" si="6"/>
        <v>0</v>
      </c>
      <c r="V62" s="168">
        <f t="shared" si="7"/>
        <v>0</v>
      </c>
      <c r="W62" s="168">
        <f t="shared" si="8"/>
        <v>0</v>
      </c>
      <c r="AG62" s="101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39" customHeight="1" thickBot="1">
      <c r="A63" s="327">
        <v>56</v>
      </c>
      <c r="B63" s="342"/>
      <c r="C63" s="342"/>
      <c r="D63" s="222"/>
      <c r="E63" s="39" t="str">
        <f t="shared" si="0"/>
        <v>Ingrese tipo de participación en la columna anterior</v>
      </c>
      <c r="F63" s="330"/>
      <c r="G63" s="220"/>
      <c r="H63" s="254"/>
      <c r="J63" s="40">
        <f t="shared" si="9"/>
        <v>0</v>
      </c>
      <c r="Q63" s="168">
        <f t="shared" si="10"/>
        <v>0</v>
      </c>
      <c r="R63" s="168">
        <f t="shared" si="3"/>
        <v>0</v>
      </c>
      <c r="S63" s="168">
        <f t="shared" si="4"/>
        <v>0</v>
      </c>
      <c r="T63" s="168">
        <f t="shared" si="5"/>
        <v>0</v>
      </c>
      <c r="U63" s="168">
        <f t="shared" si="6"/>
        <v>0</v>
      </c>
      <c r="V63" s="168">
        <f t="shared" si="7"/>
        <v>0</v>
      </c>
      <c r="W63" s="168">
        <f t="shared" si="8"/>
        <v>0</v>
      </c>
      <c r="AG63" s="101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39" customHeight="1" thickBot="1">
      <c r="A64" s="327">
        <v>57</v>
      </c>
      <c r="B64" s="342"/>
      <c r="C64" s="342"/>
      <c r="D64" s="222"/>
      <c r="E64" s="39" t="str">
        <f t="shared" si="0"/>
        <v>Ingrese tipo de participación en la columna anterior</v>
      </c>
      <c r="F64" s="330"/>
      <c r="G64" s="220"/>
      <c r="H64" s="254"/>
      <c r="J64" s="40">
        <f t="shared" si="9"/>
        <v>0</v>
      </c>
      <c r="Q64" s="168">
        <f t="shared" si="10"/>
        <v>0</v>
      </c>
      <c r="R64" s="168">
        <f t="shared" si="3"/>
        <v>0</v>
      </c>
      <c r="S64" s="168">
        <f t="shared" si="4"/>
        <v>0</v>
      </c>
      <c r="T64" s="168">
        <f t="shared" si="5"/>
        <v>0</v>
      </c>
      <c r="U64" s="168">
        <f t="shared" si="6"/>
        <v>0</v>
      </c>
      <c r="V64" s="168">
        <f t="shared" si="7"/>
        <v>0</v>
      </c>
      <c r="W64" s="168">
        <f t="shared" si="8"/>
        <v>0</v>
      </c>
      <c r="AG64" s="101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39" customHeight="1" thickBot="1">
      <c r="A65" s="327">
        <v>58</v>
      </c>
      <c r="B65" s="342"/>
      <c r="C65" s="342"/>
      <c r="D65" s="222"/>
      <c r="E65" s="39" t="str">
        <f t="shared" si="0"/>
        <v>Ingrese tipo de participación en la columna anterior</v>
      </c>
      <c r="F65" s="330"/>
      <c r="G65" s="220"/>
      <c r="H65" s="254"/>
      <c r="J65" s="40">
        <f t="shared" si="9"/>
        <v>0</v>
      </c>
      <c r="Q65" s="168">
        <f t="shared" si="10"/>
        <v>0</v>
      </c>
      <c r="R65" s="168">
        <f t="shared" si="3"/>
        <v>0</v>
      </c>
      <c r="S65" s="168">
        <f t="shared" si="4"/>
        <v>0</v>
      </c>
      <c r="T65" s="168">
        <f t="shared" si="5"/>
        <v>0</v>
      </c>
      <c r="U65" s="168">
        <f t="shared" si="6"/>
        <v>0</v>
      </c>
      <c r="V65" s="168">
        <f t="shared" si="7"/>
        <v>0</v>
      </c>
      <c r="W65" s="168">
        <f t="shared" si="8"/>
        <v>0</v>
      </c>
      <c r="AG65" s="101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39" customHeight="1" thickBot="1">
      <c r="A66" s="327">
        <v>59</v>
      </c>
      <c r="B66" s="342"/>
      <c r="C66" s="342"/>
      <c r="D66" s="222"/>
      <c r="E66" s="39" t="str">
        <f t="shared" si="0"/>
        <v>Ingrese tipo de participación en la columna anterior</v>
      </c>
      <c r="F66" s="330"/>
      <c r="G66" s="220"/>
      <c r="H66" s="254"/>
      <c r="J66" s="40">
        <f t="shared" si="9"/>
        <v>0</v>
      </c>
      <c r="Q66" s="168">
        <f t="shared" si="10"/>
        <v>0</v>
      </c>
      <c r="R66" s="168">
        <f t="shared" si="3"/>
        <v>0</v>
      </c>
      <c r="S66" s="168">
        <f t="shared" si="4"/>
        <v>0</v>
      </c>
      <c r="T66" s="168">
        <f t="shared" si="5"/>
        <v>0</v>
      </c>
      <c r="U66" s="168">
        <f t="shared" si="6"/>
        <v>0</v>
      </c>
      <c r="V66" s="168">
        <f t="shared" si="7"/>
        <v>0</v>
      </c>
      <c r="W66" s="168">
        <f t="shared" si="8"/>
        <v>0</v>
      </c>
      <c r="AG66" s="101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39" customHeight="1" thickBot="1">
      <c r="A67" s="327">
        <v>60</v>
      </c>
      <c r="B67" s="342"/>
      <c r="C67" s="342"/>
      <c r="D67" s="222"/>
      <c r="E67" s="39" t="str">
        <f t="shared" si="0"/>
        <v>Ingrese tipo de participación en la columna anterior</v>
      </c>
      <c r="F67" s="330"/>
      <c r="G67" s="220"/>
      <c r="H67" s="254"/>
      <c r="J67" s="40">
        <f t="shared" si="9"/>
        <v>0</v>
      </c>
      <c r="Q67" s="168">
        <f t="shared" si="10"/>
        <v>0</v>
      </c>
      <c r="R67" s="168">
        <f t="shared" si="3"/>
        <v>0</v>
      </c>
      <c r="S67" s="168">
        <f t="shared" si="4"/>
        <v>0</v>
      </c>
      <c r="T67" s="168">
        <f t="shared" si="5"/>
        <v>0</v>
      </c>
      <c r="U67" s="168">
        <f t="shared" si="6"/>
        <v>0</v>
      </c>
      <c r="V67" s="168">
        <f t="shared" si="7"/>
        <v>0</v>
      </c>
      <c r="W67" s="168">
        <f t="shared" si="8"/>
        <v>0</v>
      </c>
      <c r="AG67" s="101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39" customHeight="1" thickBot="1">
      <c r="A68" s="328">
        <v>61</v>
      </c>
      <c r="B68" s="342"/>
      <c r="C68" s="342"/>
      <c r="D68" s="222"/>
      <c r="E68" s="39" t="str">
        <f t="shared" si="0"/>
        <v>Ingrese tipo de participación en la columna anterior</v>
      </c>
      <c r="F68" s="330"/>
      <c r="G68" s="220"/>
      <c r="H68" s="254"/>
      <c r="J68" s="40">
        <f t="shared" si="9"/>
        <v>0</v>
      </c>
      <c r="Q68" s="168">
        <f t="shared" si="10"/>
        <v>0</v>
      </c>
      <c r="R68" s="168">
        <f t="shared" si="3"/>
        <v>0</v>
      </c>
      <c r="S68" s="168">
        <f t="shared" si="4"/>
        <v>0</v>
      </c>
      <c r="T68" s="168">
        <f t="shared" si="5"/>
        <v>0</v>
      </c>
      <c r="U68" s="168">
        <f t="shared" si="6"/>
        <v>0</v>
      </c>
      <c r="V68" s="168">
        <f t="shared" si="7"/>
        <v>0</v>
      </c>
      <c r="W68" s="168">
        <f t="shared" si="8"/>
        <v>0</v>
      </c>
      <c r="AG68" s="101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39" customHeight="1" thickBot="1">
      <c r="A69" s="328">
        <v>62</v>
      </c>
      <c r="B69" s="342"/>
      <c r="C69" s="342"/>
      <c r="D69" s="222"/>
      <c r="E69" s="39" t="str">
        <f t="shared" si="0"/>
        <v>Ingrese tipo de participación en la columna anterior</v>
      </c>
      <c r="F69" s="330"/>
      <c r="G69" s="220"/>
      <c r="H69" s="254"/>
      <c r="J69" s="40">
        <f t="shared" si="9"/>
        <v>0</v>
      </c>
      <c r="Q69" s="168">
        <f t="shared" si="10"/>
        <v>0</v>
      </c>
      <c r="R69" s="168">
        <f t="shared" si="3"/>
        <v>0</v>
      </c>
      <c r="S69" s="168">
        <f t="shared" si="4"/>
        <v>0</v>
      </c>
      <c r="T69" s="168">
        <f t="shared" si="5"/>
        <v>0</v>
      </c>
      <c r="U69" s="168">
        <f t="shared" si="6"/>
        <v>0</v>
      </c>
      <c r="V69" s="168">
        <f t="shared" si="7"/>
        <v>0</v>
      </c>
      <c r="W69" s="168">
        <f t="shared" si="8"/>
        <v>0</v>
      </c>
      <c r="AG69" s="101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39" customHeight="1" thickBot="1">
      <c r="A70" s="328">
        <v>63</v>
      </c>
      <c r="B70" s="342"/>
      <c r="C70" s="342"/>
      <c r="D70" s="222"/>
      <c r="E70" s="39" t="str">
        <f t="shared" si="0"/>
        <v>Ingrese tipo de participación en la columna anterior</v>
      </c>
      <c r="F70" s="330"/>
      <c r="G70" s="220"/>
      <c r="H70" s="254"/>
      <c r="J70" s="40">
        <f t="shared" si="9"/>
        <v>0</v>
      </c>
      <c r="Q70" s="168">
        <f t="shared" si="10"/>
        <v>0</v>
      </c>
      <c r="R70" s="168">
        <f t="shared" si="3"/>
        <v>0</v>
      </c>
      <c r="S70" s="168">
        <f t="shared" si="4"/>
        <v>0</v>
      </c>
      <c r="T70" s="168">
        <f t="shared" si="5"/>
        <v>0</v>
      </c>
      <c r="U70" s="168">
        <f t="shared" si="6"/>
        <v>0</v>
      </c>
      <c r="V70" s="168">
        <f t="shared" si="7"/>
        <v>0</v>
      </c>
      <c r="W70" s="168">
        <f t="shared" si="8"/>
        <v>0</v>
      </c>
      <c r="AG70" s="101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39" customHeight="1" thickBot="1">
      <c r="A71" s="328">
        <v>64</v>
      </c>
      <c r="B71" s="342"/>
      <c r="C71" s="342"/>
      <c r="D71" s="222"/>
      <c r="E71" s="39" t="str">
        <f t="shared" si="0"/>
        <v>Ingrese tipo de participación en la columna anterior</v>
      </c>
      <c r="F71" s="330"/>
      <c r="G71" s="220"/>
      <c r="H71" s="254"/>
      <c r="J71" s="40">
        <f t="shared" si="9"/>
        <v>0</v>
      </c>
      <c r="Q71" s="168">
        <f t="shared" si="10"/>
        <v>0</v>
      </c>
      <c r="R71" s="168">
        <f t="shared" si="3"/>
        <v>0</v>
      </c>
      <c r="S71" s="168">
        <f t="shared" si="4"/>
        <v>0</v>
      </c>
      <c r="T71" s="168">
        <f t="shared" si="5"/>
        <v>0</v>
      </c>
      <c r="U71" s="168">
        <f t="shared" si="6"/>
        <v>0</v>
      </c>
      <c r="V71" s="168">
        <f t="shared" si="7"/>
        <v>0</v>
      </c>
      <c r="W71" s="168">
        <f t="shared" si="8"/>
        <v>0</v>
      </c>
      <c r="AG71" s="101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39" customHeight="1" thickBot="1">
      <c r="A72" s="328">
        <v>65</v>
      </c>
      <c r="B72" s="342"/>
      <c r="C72" s="342"/>
      <c r="D72" s="222"/>
      <c r="E72" s="39" t="str">
        <f t="shared" si="0"/>
        <v>Ingrese tipo de participación en la columna anterior</v>
      </c>
      <c r="F72" s="330"/>
      <c r="G72" s="220"/>
      <c r="H72" s="254"/>
      <c r="J72" s="40">
        <f aca="true" t="shared" si="11" ref="J72:J107">IF(D72=1,$O$10,IF(D72=2,$O$11,IF(D72=3,$O$12,IF(D72=4,$O$13,IF(D72=5,$O$14,IF(D72=6,$O$15,IF(D72=7,$O$16,0)))))))</f>
        <v>0</v>
      </c>
      <c r="Q72" s="168">
        <f aca="true" t="shared" si="12" ref="Q72:Q107">IF($D72=1,1,0)</f>
        <v>0</v>
      </c>
      <c r="R72" s="168">
        <f t="shared" si="3"/>
        <v>0</v>
      </c>
      <c r="S72" s="168">
        <f t="shared" si="4"/>
        <v>0</v>
      </c>
      <c r="T72" s="168">
        <f t="shared" si="5"/>
        <v>0</v>
      </c>
      <c r="U72" s="168">
        <f t="shared" si="6"/>
        <v>0</v>
      </c>
      <c r="V72" s="168">
        <f t="shared" si="7"/>
        <v>0</v>
      </c>
      <c r="W72" s="168">
        <f t="shared" si="8"/>
        <v>0</v>
      </c>
      <c r="AG72" s="101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39" customHeight="1" thickBot="1">
      <c r="A73" s="328">
        <v>66</v>
      </c>
      <c r="B73" s="342"/>
      <c r="C73" s="342"/>
      <c r="D73" s="222"/>
      <c r="E73" s="39" t="str">
        <f aca="true" t="shared" si="13" ref="E73:E107">VLOOKUP(D73,$M$9:$N$16,2)</f>
        <v>Ingrese tipo de participación en la columna anterior</v>
      </c>
      <c r="F73" s="330"/>
      <c r="G73" s="220"/>
      <c r="H73" s="254"/>
      <c r="J73" s="40">
        <f t="shared" si="11"/>
        <v>0</v>
      </c>
      <c r="Q73" s="168">
        <f t="shared" si="12"/>
        <v>0</v>
      </c>
      <c r="R73" s="168">
        <f aca="true" t="shared" si="14" ref="R73:R107">IF($D73=2,1,0)</f>
        <v>0</v>
      </c>
      <c r="S73" s="168">
        <f aca="true" t="shared" si="15" ref="S73:S107">IF($D73=3,1,0)</f>
        <v>0</v>
      </c>
      <c r="T73" s="168">
        <f aca="true" t="shared" si="16" ref="T73:T107">IF($D73=4,1,0)</f>
        <v>0</v>
      </c>
      <c r="U73" s="168">
        <f aca="true" t="shared" si="17" ref="U73:U107">IF($D73=5,1,0)</f>
        <v>0</v>
      </c>
      <c r="V73" s="168">
        <f aca="true" t="shared" si="18" ref="V73:V107">IF($D73=6,1,0)</f>
        <v>0</v>
      </c>
      <c r="W73" s="168">
        <f aca="true" t="shared" si="19" ref="W73:W107">IF($D73=7,1,0)</f>
        <v>0</v>
      </c>
      <c r="AG73" s="101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39" customHeight="1" thickBot="1">
      <c r="A74" s="328">
        <v>67</v>
      </c>
      <c r="B74" s="342"/>
      <c r="C74" s="342"/>
      <c r="D74" s="222"/>
      <c r="E74" s="39" t="str">
        <f t="shared" si="13"/>
        <v>Ingrese tipo de participación en la columna anterior</v>
      </c>
      <c r="F74" s="330"/>
      <c r="G74" s="220"/>
      <c r="H74" s="254"/>
      <c r="J74" s="40">
        <f t="shared" si="11"/>
        <v>0</v>
      </c>
      <c r="Q74" s="168">
        <f t="shared" si="12"/>
        <v>0</v>
      </c>
      <c r="R74" s="168">
        <f t="shared" si="14"/>
        <v>0</v>
      </c>
      <c r="S74" s="168">
        <f t="shared" si="15"/>
        <v>0</v>
      </c>
      <c r="T74" s="168">
        <f t="shared" si="16"/>
        <v>0</v>
      </c>
      <c r="U74" s="168">
        <f t="shared" si="17"/>
        <v>0</v>
      </c>
      <c r="V74" s="168">
        <f t="shared" si="18"/>
        <v>0</v>
      </c>
      <c r="W74" s="168">
        <f t="shared" si="19"/>
        <v>0</v>
      </c>
      <c r="AG74" s="101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39" customHeight="1" thickBot="1">
      <c r="A75" s="328">
        <v>68</v>
      </c>
      <c r="B75" s="342"/>
      <c r="C75" s="342"/>
      <c r="D75" s="222"/>
      <c r="E75" s="39" t="str">
        <f t="shared" si="13"/>
        <v>Ingrese tipo de participación en la columna anterior</v>
      </c>
      <c r="F75" s="330"/>
      <c r="G75" s="220"/>
      <c r="H75" s="254"/>
      <c r="J75" s="40">
        <f t="shared" si="11"/>
        <v>0</v>
      </c>
      <c r="Q75" s="168">
        <f t="shared" si="12"/>
        <v>0</v>
      </c>
      <c r="R75" s="168">
        <f t="shared" si="14"/>
        <v>0</v>
      </c>
      <c r="S75" s="168">
        <f t="shared" si="15"/>
        <v>0</v>
      </c>
      <c r="T75" s="168">
        <f t="shared" si="16"/>
        <v>0</v>
      </c>
      <c r="U75" s="168">
        <f t="shared" si="17"/>
        <v>0</v>
      </c>
      <c r="V75" s="168">
        <f t="shared" si="18"/>
        <v>0</v>
      </c>
      <c r="W75" s="168">
        <f t="shared" si="19"/>
        <v>0</v>
      </c>
      <c r="AG75" s="101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39" customHeight="1" thickBot="1">
      <c r="A76" s="328">
        <v>69</v>
      </c>
      <c r="B76" s="342"/>
      <c r="C76" s="342"/>
      <c r="D76" s="222"/>
      <c r="E76" s="39" t="str">
        <f t="shared" si="13"/>
        <v>Ingrese tipo de participación en la columna anterior</v>
      </c>
      <c r="F76" s="330"/>
      <c r="G76" s="220"/>
      <c r="H76" s="254"/>
      <c r="J76" s="40">
        <f t="shared" si="11"/>
        <v>0</v>
      </c>
      <c r="Q76" s="168">
        <f t="shared" si="12"/>
        <v>0</v>
      </c>
      <c r="R76" s="168">
        <f t="shared" si="14"/>
        <v>0</v>
      </c>
      <c r="S76" s="168">
        <f t="shared" si="15"/>
        <v>0</v>
      </c>
      <c r="T76" s="168">
        <f t="shared" si="16"/>
        <v>0</v>
      </c>
      <c r="U76" s="168">
        <f t="shared" si="17"/>
        <v>0</v>
      </c>
      <c r="V76" s="168">
        <f t="shared" si="18"/>
        <v>0</v>
      </c>
      <c r="W76" s="168">
        <f t="shared" si="19"/>
        <v>0</v>
      </c>
      <c r="AG76" s="101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39" customHeight="1" thickBot="1">
      <c r="A77" s="328">
        <v>70</v>
      </c>
      <c r="B77" s="342"/>
      <c r="C77" s="342"/>
      <c r="D77" s="222"/>
      <c r="E77" s="39" t="str">
        <f t="shared" si="13"/>
        <v>Ingrese tipo de participación en la columna anterior</v>
      </c>
      <c r="F77" s="330"/>
      <c r="G77" s="220"/>
      <c r="H77" s="254"/>
      <c r="J77" s="40">
        <f t="shared" si="11"/>
        <v>0</v>
      </c>
      <c r="Q77" s="168">
        <f t="shared" si="12"/>
        <v>0</v>
      </c>
      <c r="R77" s="168">
        <f t="shared" si="14"/>
        <v>0</v>
      </c>
      <c r="S77" s="168">
        <f t="shared" si="15"/>
        <v>0</v>
      </c>
      <c r="T77" s="168">
        <f t="shared" si="16"/>
        <v>0</v>
      </c>
      <c r="U77" s="168">
        <f t="shared" si="17"/>
        <v>0</v>
      </c>
      <c r="V77" s="168">
        <f t="shared" si="18"/>
        <v>0</v>
      </c>
      <c r="W77" s="168">
        <f t="shared" si="19"/>
        <v>0</v>
      </c>
      <c r="AG77" s="101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39" customHeight="1" thickBot="1">
      <c r="A78" s="328">
        <v>71</v>
      </c>
      <c r="B78" s="342"/>
      <c r="C78" s="342"/>
      <c r="D78" s="222"/>
      <c r="E78" s="39" t="str">
        <f t="shared" si="13"/>
        <v>Ingrese tipo de participación en la columna anterior</v>
      </c>
      <c r="F78" s="330"/>
      <c r="G78" s="220"/>
      <c r="H78" s="254"/>
      <c r="J78" s="40">
        <f t="shared" si="11"/>
        <v>0</v>
      </c>
      <c r="Q78" s="168">
        <f t="shared" si="12"/>
        <v>0</v>
      </c>
      <c r="R78" s="168">
        <f t="shared" si="14"/>
        <v>0</v>
      </c>
      <c r="S78" s="168">
        <f t="shared" si="15"/>
        <v>0</v>
      </c>
      <c r="T78" s="168">
        <f t="shared" si="16"/>
        <v>0</v>
      </c>
      <c r="U78" s="168">
        <f t="shared" si="17"/>
        <v>0</v>
      </c>
      <c r="V78" s="168">
        <f t="shared" si="18"/>
        <v>0</v>
      </c>
      <c r="W78" s="168">
        <f t="shared" si="19"/>
        <v>0</v>
      </c>
      <c r="AG78" s="101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39" customHeight="1" thickBot="1">
      <c r="A79" s="328">
        <v>72</v>
      </c>
      <c r="B79" s="342"/>
      <c r="C79" s="342"/>
      <c r="D79" s="222"/>
      <c r="E79" s="39" t="str">
        <f t="shared" si="13"/>
        <v>Ingrese tipo de participación en la columna anterior</v>
      </c>
      <c r="F79" s="330"/>
      <c r="G79" s="220"/>
      <c r="H79" s="254"/>
      <c r="J79" s="40">
        <f t="shared" si="11"/>
        <v>0</v>
      </c>
      <c r="Q79" s="168">
        <f t="shared" si="12"/>
        <v>0</v>
      </c>
      <c r="R79" s="168">
        <f t="shared" si="14"/>
        <v>0</v>
      </c>
      <c r="S79" s="168">
        <f t="shared" si="15"/>
        <v>0</v>
      </c>
      <c r="T79" s="168">
        <f t="shared" si="16"/>
        <v>0</v>
      </c>
      <c r="U79" s="168">
        <f t="shared" si="17"/>
        <v>0</v>
      </c>
      <c r="V79" s="168">
        <f t="shared" si="18"/>
        <v>0</v>
      </c>
      <c r="W79" s="168">
        <f t="shared" si="19"/>
        <v>0</v>
      </c>
      <c r="AG79" s="101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39" customHeight="1" thickBot="1">
      <c r="A80" s="328">
        <v>73</v>
      </c>
      <c r="B80" s="342"/>
      <c r="C80" s="342"/>
      <c r="D80" s="222"/>
      <c r="E80" s="39" t="str">
        <f t="shared" si="13"/>
        <v>Ingrese tipo de participación en la columna anterior</v>
      </c>
      <c r="F80" s="330"/>
      <c r="G80" s="220"/>
      <c r="H80" s="254"/>
      <c r="J80" s="40">
        <f t="shared" si="11"/>
        <v>0</v>
      </c>
      <c r="Q80" s="168">
        <f t="shared" si="12"/>
        <v>0</v>
      </c>
      <c r="R80" s="168">
        <f t="shared" si="14"/>
        <v>0</v>
      </c>
      <c r="S80" s="168">
        <f t="shared" si="15"/>
        <v>0</v>
      </c>
      <c r="T80" s="168">
        <f t="shared" si="16"/>
        <v>0</v>
      </c>
      <c r="U80" s="168">
        <f t="shared" si="17"/>
        <v>0</v>
      </c>
      <c r="V80" s="168">
        <f t="shared" si="18"/>
        <v>0</v>
      </c>
      <c r="W80" s="168">
        <f t="shared" si="19"/>
        <v>0</v>
      </c>
      <c r="AG80" s="101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39" customHeight="1" thickBot="1">
      <c r="A81" s="328">
        <v>74</v>
      </c>
      <c r="B81" s="342"/>
      <c r="C81" s="342"/>
      <c r="D81" s="222"/>
      <c r="E81" s="39" t="str">
        <f t="shared" si="13"/>
        <v>Ingrese tipo de participación en la columna anterior</v>
      </c>
      <c r="F81" s="330"/>
      <c r="G81" s="220"/>
      <c r="H81" s="254"/>
      <c r="J81" s="40">
        <f t="shared" si="11"/>
        <v>0</v>
      </c>
      <c r="Q81" s="168">
        <f t="shared" si="12"/>
        <v>0</v>
      </c>
      <c r="R81" s="168">
        <f t="shared" si="14"/>
        <v>0</v>
      </c>
      <c r="S81" s="168">
        <f t="shared" si="15"/>
        <v>0</v>
      </c>
      <c r="T81" s="168">
        <f t="shared" si="16"/>
        <v>0</v>
      </c>
      <c r="U81" s="168">
        <f t="shared" si="17"/>
        <v>0</v>
      </c>
      <c r="V81" s="168">
        <f t="shared" si="18"/>
        <v>0</v>
      </c>
      <c r="W81" s="168">
        <f t="shared" si="19"/>
        <v>0</v>
      </c>
      <c r="AG81" s="101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39" customHeight="1" thickBot="1">
      <c r="A82" s="328">
        <v>75</v>
      </c>
      <c r="B82" s="342"/>
      <c r="C82" s="342"/>
      <c r="D82" s="222"/>
      <c r="E82" s="39" t="str">
        <f t="shared" si="13"/>
        <v>Ingrese tipo de participación en la columna anterior</v>
      </c>
      <c r="F82" s="330"/>
      <c r="G82" s="220"/>
      <c r="H82" s="254"/>
      <c r="J82" s="40">
        <f t="shared" si="11"/>
        <v>0</v>
      </c>
      <c r="Q82" s="168">
        <f t="shared" si="12"/>
        <v>0</v>
      </c>
      <c r="R82" s="168">
        <f t="shared" si="14"/>
        <v>0</v>
      </c>
      <c r="S82" s="168">
        <f t="shared" si="15"/>
        <v>0</v>
      </c>
      <c r="T82" s="168">
        <f t="shared" si="16"/>
        <v>0</v>
      </c>
      <c r="U82" s="168">
        <f t="shared" si="17"/>
        <v>0</v>
      </c>
      <c r="V82" s="168">
        <f t="shared" si="18"/>
        <v>0</v>
      </c>
      <c r="W82" s="168">
        <f t="shared" si="19"/>
        <v>0</v>
      </c>
      <c r="AG82" s="101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39" customHeight="1" thickBot="1">
      <c r="A83" s="328">
        <v>76</v>
      </c>
      <c r="B83" s="342"/>
      <c r="C83" s="342"/>
      <c r="D83" s="222"/>
      <c r="E83" s="39" t="str">
        <f t="shared" si="13"/>
        <v>Ingrese tipo de participación en la columna anterior</v>
      </c>
      <c r="F83" s="330"/>
      <c r="G83" s="220"/>
      <c r="H83" s="254"/>
      <c r="J83" s="40">
        <f t="shared" si="11"/>
        <v>0</v>
      </c>
      <c r="Q83" s="168">
        <f t="shared" si="12"/>
        <v>0</v>
      </c>
      <c r="R83" s="168">
        <f t="shared" si="14"/>
        <v>0</v>
      </c>
      <c r="S83" s="168">
        <f t="shared" si="15"/>
        <v>0</v>
      </c>
      <c r="T83" s="168">
        <f t="shared" si="16"/>
        <v>0</v>
      </c>
      <c r="U83" s="168">
        <f t="shared" si="17"/>
        <v>0</v>
      </c>
      <c r="V83" s="168">
        <f t="shared" si="18"/>
        <v>0</v>
      </c>
      <c r="W83" s="168">
        <f t="shared" si="19"/>
        <v>0</v>
      </c>
      <c r="AG83" s="101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39" customHeight="1" thickBot="1">
      <c r="A84" s="328">
        <v>77</v>
      </c>
      <c r="B84" s="342"/>
      <c r="C84" s="342"/>
      <c r="D84" s="222"/>
      <c r="E84" s="39" t="str">
        <f t="shared" si="13"/>
        <v>Ingrese tipo de participación en la columna anterior</v>
      </c>
      <c r="F84" s="330"/>
      <c r="G84" s="220"/>
      <c r="H84" s="254"/>
      <c r="J84" s="40">
        <f t="shared" si="11"/>
        <v>0</v>
      </c>
      <c r="Q84" s="168">
        <f t="shared" si="12"/>
        <v>0</v>
      </c>
      <c r="R84" s="168">
        <f t="shared" si="14"/>
        <v>0</v>
      </c>
      <c r="S84" s="168">
        <f t="shared" si="15"/>
        <v>0</v>
      </c>
      <c r="T84" s="168">
        <f t="shared" si="16"/>
        <v>0</v>
      </c>
      <c r="U84" s="168">
        <f t="shared" si="17"/>
        <v>0</v>
      </c>
      <c r="V84" s="168">
        <f t="shared" si="18"/>
        <v>0</v>
      </c>
      <c r="W84" s="168">
        <f t="shared" si="19"/>
        <v>0</v>
      </c>
      <c r="AG84" s="101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39" customHeight="1" thickBot="1">
      <c r="A85" s="328">
        <v>78</v>
      </c>
      <c r="B85" s="342"/>
      <c r="C85" s="342"/>
      <c r="D85" s="222"/>
      <c r="E85" s="39" t="str">
        <f t="shared" si="13"/>
        <v>Ingrese tipo de participación en la columna anterior</v>
      </c>
      <c r="F85" s="330"/>
      <c r="G85" s="220"/>
      <c r="H85" s="254"/>
      <c r="J85" s="40">
        <f t="shared" si="11"/>
        <v>0</v>
      </c>
      <c r="Q85" s="168">
        <f t="shared" si="12"/>
        <v>0</v>
      </c>
      <c r="R85" s="168">
        <f t="shared" si="14"/>
        <v>0</v>
      </c>
      <c r="S85" s="168">
        <f t="shared" si="15"/>
        <v>0</v>
      </c>
      <c r="T85" s="168">
        <f t="shared" si="16"/>
        <v>0</v>
      </c>
      <c r="U85" s="168">
        <f t="shared" si="17"/>
        <v>0</v>
      </c>
      <c r="V85" s="168">
        <f t="shared" si="18"/>
        <v>0</v>
      </c>
      <c r="W85" s="168">
        <f t="shared" si="19"/>
        <v>0</v>
      </c>
      <c r="AG85" s="101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39" customHeight="1" thickBot="1">
      <c r="A86" s="328">
        <v>79</v>
      </c>
      <c r="B86" s="342"/>
      <c r="C86" s="342"/>
      <c r="D86" s="222"/>
      <c r="E86" s="39" t="str">
        <f t="shared" si="13"/>
        <v>Ingrese tipo de participación en la columna anterior</v>
      </c>
      <c r="F86" s="330"/>
      <c r="G86" s="220"/>
      <c r="H86" s="254"/>
      <c r="J86" s="40">
        <f t="shared" si="11"/>
        <v>0</v>
      </c>
      <c r="Q86" s="168">
        <f t="shared" si="12"/>
        <v>0</v>
      </c>
      <c r="R86" s="168">
        <f t="shared" si="14"/>
        <v>0</v>
      </c>
      <c r="S86" s="168">
        <f t="shared" si="15"/>
        <v>0</v>
      </c>
      <c r="T86" s="168">
        <f t="shared" si="16"/>
        <v>0</v>
      </c>
      <c r="U86" s="168">
        <f t="shared" si="17"/>
        <v>0</v>
      </c>
      <c r="V86" s="168">
        <f t="shared" si="18"/>
        <v>0</v>
      </c>
      <c r="W86" s="168">
        <f t="shared" si="19"/>
        <v>0</v>
      </c>
      <c r="AG86" s="101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39" customHeight="1" thickBot="1">
      <c r="A87" s="328">
        <v>80</v>
      </c>
      <c r="B87" s="342"/>
      <c r="C87" s="342"/>
      <c r="D87" s="222"/>
      <c r="E87" s="39" t="str">
        <f t="shared" si="13"/>
        <v>Ingrese tipo de participación en la columna anterior</v>
      </c>
      <c r="F87" s="330"/>
      <c r="G87" s="220"/>
      <c r="H87" s="254"/>
      <c r="J87" s="40">
        <f t="shared" si="11"/>
        <v>0</v>
      </c>
      <c r="Q87" s="168">
        <f t="shared" si="12"/>
        <v>0</v>
      </c>
      <c r="R87" s="168">
        <f t="shared" si="14"/>
        <v>0</v>
      </c>
      <c r="S87" s="168">
        <f t="shared" si="15"/>
        <v>0</v>
      </c>
      <c r="T87" s="168">
        <f t="shared" si="16"/>
        <v>0</v>
      </c>
      <c r="U87" s="168">
        <f t="shared" si="17"/>
        <v>0</v>
      </c>
      <c r="V87" s="168">
        <f t="shared" si="18"/>
        <v>0</v>
      </c>
      <c r="W87" s="168">
        <f t="shared" si="19"/>
        <v>0</v>
      </c>
      <c r="AG87" s="101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39" customHeight="1" thickBot="1">
      <c r="A88" s="328">
        <v>81</v>
      </c>
      <c r="B88" s="342"/>
      <c r="C88" s="342"/>
      <c r="D88" s="222"/>
      <c r="E88" s="39" t="str">
        <f t="shared" si="13"/>
        <v>Ingrese tipo de participación en la columna anterior</v>
      </c>
      <c r="F88" s="330"/>
      <c r="G88" s="220"/>
      <c r="H88" s="254"/>
      <c r="J88" s="40">
        <f t="shared" si="11"/>
        <v>0</v>
      </c>
      <c r="Q88" s="168">
        <f t="shared" si="12"/>
        <v>0</v>
      </c>
      <c r="R88" s="168">
        <f t="shared" si="14"/>
        <v>0</v>
      </c>
      <c r="S88" s="168">
        <f t="shared" si="15"/>
        <v>0</v>
      </c>
      <c r="T88" s="168">
        <f t="shared" si="16"/>
        <v>0</v>
      </c>
      <c r="U88" s="168">
        <f t="shared" si="17"/>
        <v>0</v>
      </c>
      <c r="V88" s="168">
        <f t="shared" si="18"/>
        <v>0</v>
      </c>
      <c r="W88" s="168">
        <f t="shared" si="19"/>
        <v>0</v>
      </c>
      <c r="AG88" s="101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39" customHeight="1" thickBot="1">
      <c r="A89" s="328">
        <v>82</v>
      </c>
      <c r="B89" s="342"/>
      <c r="C89" s="342"/>
      <c r="D89" s="222"/>
      <c r="E89" s="39" t="str">
        <f t="shared" si="13"/>
        <v>Ingrese tipo de participación en la columna anterior</v>
      </c>
      <c r="F89" s="330"/>
      <c r="G89" s="220"/>
      <c r="H89" s="254"/>
      <c r="J89" s="40">
        <f t="shared" si="11"/>
        <v>0</v>
      </c>
      <c r="Q89" s="168">
        <f t="shared" si="12"/>
        <v>0</v>
      </c>
      <c r="R89" s="168">
        <f t="shared" si="14"/>
        <v>0</v>
      </c>
      <c r="S89" s="168">
        <f t="shared" si="15"/>
        <v>0</v>
      </c>
      <c r="T89" s="168">
        <f t="shared" si="16"/>
        <v>0</v>
      </c>
      <c r="U89" s="168">
        <f t="shared" si="17"/>
        <v>0</v>
      </c>
      <c r="V89" s="168">
        <f t="shared" si="18"/>
        <v>0</v>
      </c>
      <c r="W89" s="168">
        <f t="shared" si="19"/>
        <v>0</v>
      </c>
      <c r="AG89" s="101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39" customHeight="1" thickBot="1">
      <c r="A90" s="328">
        <v>83</v>
      </c>
      <c r="B90" s="342"/>
      <c r="C90" s="342"/>
      <c r="D90" s="222"/>
      <c r="E90" s="39" t="str">
        <f t="shared" si="13"/>
        <v>Ingrese tipo de participación en la columna anterior</v>
      </c>
      <c r="F90" s="330"/>
      <c r="G90" s="220"/>
      <c r="H90" s="254"/>
      <c r="J90" s="40">
        <f t="shared" si="11"/>
        <v>0</v>
      </c>
      <c r="Q90" s="168">
        <f t="shared" si="12"/>
        <v>0</v>
      </c>
      <c r="R90" s="168">
        <f t="shared" si="14"/>
        <v>0</v>
      </c>
      <c r="S90" s="168">
        <f t="shared" si="15"/>
        <v>0</v>
      </c>
      <c r="T90" s="168">
        <f t="shared" si="16"/>
        <v>0</v>
      </c>
      <c r="U90" s="168">
        <f t="shared" si="17"/>
        <v>0</v>
      </c>
      <c r="V90" s="168">
        <f t="shared" si="18"/>
        <v>0</v>
      </c>
      <c r="W90" s="168">
        <f t="shared" si="19"/>
        <v>0</v>
      </c>
      <c r="AG90" s="101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39" customHeight="1" thickBot="1">
      <c r="A91" s="328">
        <v>84</v>
      </c>
      <c r="B91" s="342"/>
      <c r="C91" s="342"/>
      <c r="D91" s="222"/>
      <c r="E91" s="39" t="str">
        <f t="shared" si="13"/>
        <v>Ingrese tipo de participación en la columna anterior</v>
      </c>
      <c r="F91" s="330"/>
      <c r="G91" s="220"/>
      <c r="H91" s="254"/>
      <c r="J91" s="40">
        <f t="shared" si="11"/>
        <v>0</v>
      </c>
      <c r="Q91" s="168">
        <f t="shared" si="12"/>
        <v>0</v>
      </c>
      <c r="R91" s="168">
        <f t="shared" si="14"/>
        <v>0</v>
      </c>
      <c r="S91" s="168">
        <f t="shared" si="15"/>
        <v>0</v>
      </c>
      <c r="T91" s="168">
        <f t="shared" si="16"/>
        <v>0</v>
      </c>
      <c r="U91" s="168">
        <f t="shared" si="17"/>
        <v>0</v>
      </c>
      <c r="V91" s="168">
        <f t="shared" si="18"/>
        <v>0</v>
      </c>
      <c r="W91" s="168">
        <f t="shared" si="19"/>
        <v>0</v>
      </c>
      <c r="AG91" s="101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39" customHeight="1" thickBot="1">
      <c r="A92" s="328">
        <v>85</v>
      </c>
      <c r="B92" s="342"/>
      <c r="C92" s="342"/>
      <c r="D92" s="222"/>
      <c r="E92" s="39" t="str">
        <f t="shared" si="13"/>
        <v>Ingrese tipo de participación en la columna anterior</v>
      </c>
      <c r="F92" s="330"/>
      <c r="G92" s="220"/>
      <c r="H92" s="254"/>
      <c r="J92" s="40">
        <f t="shared" si="11"/>
        <v>0</v>
      </c>
      <c r="Q92" s="168">
        <f t="shared" si="12"/>
        <v>0</v>
      </c>
      <c r="R92" s="168">
        <f t="shared" si="14"/>
        <v>0</v>
      </c>
      <c r="S92" s="168">
        <f t="shared" si="15"/>
        <v>0</v>
      </c>
      <c r="T92" s="168">
        <f t="shared" si="16"/>
        <v>0</v>
      </c>
      <c r="U92" s="168">
        <f t="shared" si="17"/>
        <v>0</v>
      </c>
      <c r="V92" s="168">
        <f t="shared" si="18"/>
        <v>0</v>
      </c>
      <c r="W92" s="168">
        <f t="shared" si="19"/>
        <v>0</v>
      </c>
      <c r="AG92" s="101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39" customHeight="1" thickBot="1">
      <c r="A93" s="328">
        <v>86</v>
      </c>
      <c r="B93" s="342"/>
      <c r="C93" s="342"/>
      <c r="D93" s="222"/>
      <c r="E93" s="39" t="str">
        <f t="shared" si="13"/>
        <v>Ingrese tipo de participación en la columna anterior</v>
      </c>
      <c r="F93" s="330"/>
      <c r="G93" s="220"/>
      <c r="H93" s="254"/>
      <c r="J93" s="40">
        <f t="shared" si="11"/>
        <v>0</v>
      </c>
      <c r="Q93" s="168">
        <f t="shared" si="12"/>
        <v>0</v>
      </c>
      <c r="R93" s="168">
        <f t="shared" si="14"/>
        <v>0</v>
      </c>
      <c r="S93" s="168">
        <f t="shared" si="15"/>
        <v>0</v>
      </c>
      <c r="T93" s="168">
        <f t="shared" si="16"/>
        <v>0</v>
      </c>
      <c r="U93" s="168">
        <f t="shared" si="17"/>
        <v>0</v>
      </c>
      <c r="V93" s="168">
        <f t="shared" si="18"/>
        <v>0</v>
      </c>
      <c r="W93" s="168">
        <f t="shared" si="19"/>
        <v>0</v>
      </c>
      <c r="AG93" s="101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39" customHeight="1" thickBot="1">
      <c r="A94" s="328">
        <v>87</v>
      </c>
      <c r="B94" s="342"/>
      <c r="C94" s="342"/>
      <c r="D94" s="222"/>
      <c r="E94" s="39" t="str">
        <f t="shared" si="13"/>
        <v>Ingrese tipo de participación en la columna anterior</v>
      </c>
      <c r="F94" s="330"/>
      <c r="G94" s="220"/>
      <c r="H94" s="254"/>
      <c r="J94" s="40">
        <f t="shared" si="11"/>
        <v>0</v>
      </c>
      <c r="Q94" s="168">
        <f t="shared" si="12"/>
        <v>0</v>
      </c>
      <c r="R94" s="168">
        <f t="shared" si="14"/>
        <v>0</v>
      </c>
      <c r="S94" s="168">
        <f t="shared" si="15"/>
        <v>0</v>
      </c>
      <c r="T94" s="168">
        <f t="shared" si="16"/>
        <v>0</v>
      </c>
      <c r="U94" s="168">
        <f t="shared" si="17"/>
        <v>0</v>
      </c>
      <c r="V94" s="168">
        <f t="shared" si="18"/>
        <v>0</v>
      </c>
      <c r="W94" s="168">
        <f t="shared" si="19"/>
        <v>0</v>
      </c>
      <c r="AG94" s="101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39" customHeight="1" thickBot="1">
      <c r="A95" s="328">
        <v>88</v>
      </c>
      <c r="B95" s="342"/>
      <c r="C95" s="342"/>
      <c r="D95" s="222"/>
      <c r="E95" s="39" t="str">
        <f t="shared" si="13"/>
        <v>Ingrese tipo de participación en la columna anterior</v>
      </c>
      <c r="F95" s="330"/>
      <c r="G95" s="220"/>
      <c r="H95" s="254"/>
      <c r="J95" s="40">
        <f t="shared" si="11"/>
        <v>0</v>
      </c>
      <c r="Q95" s="168">
        <f t="shared" si="12"/>
        <v>0</v>
      </c>
      <c r="R95" s="168">
        <f t="shared" si="14"/>
        <v>0</v>
      </c>
      <c r="S95" s="168">
        <f t="shared" si="15"/>
        <v>0</v>
      </c>
      <c r="T95" s="168">
        <f t="shared" si="16"/>
        <v>0</v>
      </c>
      <c r="U95" s="168">
        <f t="shared" si="17"/>
        <v>0</v>
      </c>
      <c r="V95" s="168">
        <f t="shared" si="18"/>
        <v>0</v>
      </c>
      <c r="W95" s="168">
        <f t="shared" si="19"/>
        <v>0</v>
      </c>
      <c r="AG95" s="101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39" customHeight="1" thickBot="1">
      <c r="A96" s="328">
        <v>89</v>
      </c>
      <c r="B96" s="342"/>
      <c r="C96" s="342"/>
      <c r="D96" s="222"/>
      <c r="E96" s="39" t="str">
        <f t="shared" si="13"/>
        <v>Ingrese tipo de participación en la columna anterior</v>
      </c>
      <c r="F96" s="330"/>
      <c r="G96" s="220"/>
      <c r="H96" s="254"/>
      <c r="J96" s="40">
        <f t="shared" si="11"/>
        <v>0</v>
      </c>
      <c r="Q96" s="168">
        <f t="shared" si="12"/>
        <v>0</v>
      </c>
      <c r="R96" s="168">
        <f t="shared" si="14"/>
        <v>0</v>
      </c>
      <c r="S96" s="168">
        <f t="shared" si="15"/>
        <v>0</v>
      </c>
      <c r="T96" s="168">
        <f t="shared" si="16"/>
        <v>0</v>
      </c>
      <c r="U96" s="168">
        <f t="shared" si="17"/>
        <v>0</v>
      </c>
      <c r="V96" s="168">
        <f t="shared" si="18"/>
        <v>0</v>
      </c>
      <c r="W96" s="168">
        <f t="shared" si="19"/>
        <v>0</v>
      </c>
      <c r="AG96" s="101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39" customHeight="1" thickBot="1">
      <c r="A97" s="328">
        <v>90</v>
      </c>
      <c r="B97" s="342"/>
      <c r="C97" s="342"/>
      <c r="D97" s="222"/>
      <c r="E97" s="39" t="str">
        <f t="shared" si="13"/>
        <v>Ingrese tipo de participación en la columna anterior</v>
      </c>
      <c r="F97" s="330"/>
      <c r="G97" s="220"/>
      <c r="H97" s="254"/>
      <c r="J97" s="40">
        <f t="shared" si="11"/>
        <v>0</v>
      </c>
      <c r="Q97" s="168">
        <f t="shared" si="12"/>
        <v>0</v>
      </c>
      <c r="R97" s="168">
        <f t="shared" si="14"/>
        <v>0</v>
      </c>
      <c r="S97" s="168">
        <f t="shared" si="15"/>
        <v>0</v>
      </c>
      <c r="T97" s="168">
        <f t="shared" si="16"/>
        <v>0</v>
      </c>
      <c r="U97" s="168">
        <f t="shared" si="17"/>
        <v>0</v>
      </c>
      <c r="V97" s="168">
        <f t="shared" si="18"/>
        <v>0</v>
      </c>
      <c r="W97" s="168">
        <f t="shared" si="19"/>
        <v>0</v>
      </c>
      <c r="AG97" s="101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39" customHeight="1" thickBot="1">
      <c r="A98" s="328">
        <v>91</v>
      </c>
      <c r="B98" s="342"/>
      <c r="C98" s="342"/>
      <c r="D98" s="222"/>
      <c r="E98" s="39" t="str">
        <f t="shared" si="13"/>
        <v>Ingrese tipo de participación en la columna anterior</v>
      </c>
      <c r="F98" s="330"/>
      <c r="G98" s="220"/>
      <c r="H98" s="254"/>
      <c r="J98" s="40">
        <f t="shared" si="11"/>
        <v>0</v>
      </c>
      <c r="Q98" s="168">
        <f t="shared" si="12"/>
        <v>0</v>
      </c>
      <c r="R98" s="168">
        <f t="shared" si="14"/>
        <v>0</v>
      </c>
      <c r="S98" s="168">
        <f t="shared" si="15"/>
        <v>0</v>
      </c>
      <c r="T98" s="168">
        <f t="shared" si="16"/>
        <v>0</v>
      </c>
      <c r="U98" s="168">
        <f t="shared" si="17"/>
        <v>0</v>
      </c>
      <c r="V98" s="168">
        <f t="shared" si="18"/>
        <v>0</v>
      </c>
      <c r="W98" s="168">
        <f t="shared" si="19"/>
        <v>0</v>
      </c>
      <c r="AG98" s="101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39" customHeight="1" thickBot="1">
      <c r="A99" s="328">
        <v>92</v>
      </c>
      <c r="B99" s="342"/>
      <c r="C99" s="342"/>
      <c r="D99" s="222"/>
      <c r="E99" s="39" t="str">
        <f t="shared" si="13"/>
        <v>Ingrese tipo de participación en la columna anterior</v>
      </c>
      <c r="F99" s="330"/>
      <c r="G99" s="220"/>
      <c r="H99" s="254"/>
      <c r="J99" s="40">
        <f t="shared" si="11"/>
        <v>0</v>
      </c>
      <c r="Q99" s="168">
        <f t="shared" si="12"/>
        <v>0</v>
      </c>
      <c r="R99" s="168">
        <f t="shared" si="14"/>
        <v>0</v>
      </c>
      <c r="S99" s="168">
        <f t="shared" si="15"/>
        <v>0</v>
      </c>
      <c r="T99" s="168">
        <f t="shared" si="16"/>
        <v>0</v>
      </c>
      <c r="U99" s="168">
        <f t="shared" si="17"/>
        <v>0</v>
      </c>
      <c r="V99" s="168">
        <f t="shared" si="18"/>
        <v>0</v>
      </c>
      <c r="W99" s="168">
        <f t="shared" si="19"/>
        <v>0</v>
      </c>
      <c r="AG99" s="101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39" customHeight="1" thickBot="1">
      <c r="A100" s="328">
        <v>93</v>
      </c>
      <c r="B100" s="342"/>
      <c r="C100" s="342"/>
      <c r="D100" s="222"/>
      <c r="E100" s="39" t="str">
        <f t="shared" si="13"/>
        <v>Ingrese tipo de participación en la columna anterior</v>
      </c>
      <c r="F100" s="330"/>
      <c r="G100" s="220"/>
      <c r="H100" s="254"/>
      <c r="J100" s="40">
        <f t="shared" si="11"/>
        <v>0</v>
      </c>
      <c r="Q100" s="168">
        <f t="shared" si="12"/>
        <v>0</v>
      </c>
      <c r="R100" s="168">
        <f t="shared" si="14"/>
        <v>0</v>
      </c>
      <c r="S100" s="168">
        <f t="shared" si="15"/>
        <v>0</v>
      </c>
      <c r="T100" s="168">
        <f t="shared" si="16"/>
        <v>0</v>
      </c>
      <c r="U100" s="168">
        <f t="shared" si="17"/>
        <v>0</v>
      </c>
      <c r="V100" s="168">
        <f t="shared" si="18"/>
        <v>0</v>
      </c>
      <c r="W100" s="168">
        <f t="shared" si="19"/>
        <v>0</v>
      </c>
      <c r="AG100" s="101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39" customHeight="1" thickBot="1">
      <c r="A101" s="328">
        <v>94</v>
      </c>
      <c r="B101" s="342"/>
      <c r="C101" s="342"/>
      <c r="D101" s="222"/>
      <c r="E101" s="39" t="str">
        <f t="shared" si="13"/>
        <v>Ingrese tipo de participación en la columna anterior</v>
      </c>
      <c r="F101" s="330"/>
      <c r="G101" s="220"/>
      <c r="H101" s="254"/>
      <c r="J101" s="40">
        <f t="shared" si="11"/>
        <v>0</v>
      </c>
      <c r="Q101" s="168">
        <f t="shared" si="12"/>
        <v>0</v>
      </c>
      <c r="R101" s="168">
        <f t="shared" si="14"/>
        <v>0</v>
      </c>
      <c r="S101" s="168">
        <f t="shared" si="15"/>
        <v>0</v>
      </c>
      <c r="T101" s="168">
        <f t="shared" si="16"/>
        <v>0</v>
      </c>
      <c r="U101" s="168">
        <f t="shared" si="17"/>
        <v>0</v>
      </c>
      <c r="V101" s="168">
        <f t="shared" si="18"/>
        <v>0</v>
      </c>
      <c r="W101" s="168">
        <f t="shared" si="19"/>
        <v>0</v>
      </c>
      <c r="AG101" s="101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39" customHeight="1" thickBot="1">
      <c r="A102" s="328">
        <v>95</v>
      </c>
      <c r="B102" s="342"/>
      <c r="C102" s="342"/>
      <c r="D102" s="222"/>
      <c r="E102" s="39" t="str">
        <f t="shared" si="13"/>
        <v>Ingrese tipo de participación en la columna anterior</v>
      </c>
      <c r="F102" s="330"/>
      <c r="G102" s="220"/>
      <c r="H102" s="254"/>
      <c r="J102" s="40">
        <f t="shared" si="11"/>
        <v>0</v>
      </c>
      <c r="Q102" s="168">
        <f t="shared" si="12"/>
        <v>0</v>
      </c>
      <c r="R102" s="168">
        <f t="shared" si="14"/>
        <v>0</v>
      </c>
      <c r="S102" s="168">
        <f t="shared" si="15"/>
        <v>0</v>
      </c>
      <c r="T102" s="168">
        <f t="shared" si="16"/>
        <v>0</v>
      </c>
      <c r="U102" s="168">
        <f t="shared" si="17"/>
        <v>0</v>
      </c>
      <c r="V102" s="168">
        <f t="shared" si="18"/>
        <v>0</v>
      </c>
      <c r="W102" s="168">
        <f t="shared" si="19"/>
        <v>0</v>
      </c>
      <c r="AG102" s="101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39" customHeight="1" thickBot="1">
      <c r="A103" s="328">
        <v>96</v>
      </c>
      <c r="B103" s="342"/>
      <c r="C103" s="342"/>
      <c r="D103" s="222"/>
      <c r="E103" s="39" t="str">
        <f t="shared" si="13"/>
        <v>Ingrese tipo de participación en la columna anterior</v>
      </c>
      <c r="F103" s="330"/>
      <c r="G103" s="220"/>
      <c r="H103" s="254"/>
      <c r="J103" s="40">
        <f t="shared" si="11"/>
        <v>0</v>
      </c>
      <c r="Q103" s="168">
        <f t="shared" si="12"/>
        <v>0</v>
      </c>
      <c r="R103" s="168">
        <f t="shared" si="14"/>
        <v>0</v>
      </c>
      <c r="S103" s="168">
        <f t="shared" si="15"/>
        <v>0</v>
      </c>
      <c r="T103" s="168">
        <f t="shared" si="16"/>
        <v>0</v>
      </c>
      <c r="U103" s="168">
        <f t="shared" si="17"/>
        <v>0</v>
      </c>
      <c r="V103" s="168">
        <f t="shared" si="18"/>
        <v>0</v>
      </c>
      <c r="W103" s="168">
        <f t="shared" si="19"/>
        <v>0</v>
      </c>
      <c r="AG103" s="101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39" customHeight="1" thickBot="1">
      <c r="A104" s="328">
        <v>97</v>
      </c>
      <c r="B104" s="342"/>
      <c r="C104" s="342"/>
      <c r="D104" s="222"/>
      <c r="E104" s="39" t="str">
        <f t="shared" si="13"/>
        <v>Ingrese tipo de participación en la columna anterior</v>
      </c>
      <c r="F104" s="330"/>
      <c r="G104" s="220"/>
      <c r="H104" s="254"/>
      <c r="J104" s="40">
        <f t="shared" si="11"/>
        <v>0</v>
      </c>
      <c r="Q104" s="168">
        <f t="shared" si="12"/>
        <v>0</v>
      </c>
      <c r="R104" s="168">
        <f t="shared" si="14"/>
        <v>0</v>
      </c>
      <c r="S104" s="168">
        <f t="shared" si="15"/>
        <v>0</v>
      </c>
      <c r="T104" s="168">
        <f t="shared" si="16"/>
        <v>0</v>
      </c>
      <c r="U104" s="168">
        <f t="shared" si="17"/>
        <v>0</v>
      </c>
      <c r="V104" s="168">
        <f t="shared" si="18"/>
        <v>0</v>
      </c>
      <c r="W104" s="168">
        <f t="shared" si="19"/>
        <v>0</v>
      </c>
      <c r="AG104" s="101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39" customHeight="1" thickBot="1">
      <c r="A105" s="328">
        <v>98</v>
      </c>
      <c r="B105" s="342"/>
      <c r="C105" s="342"/>
      <c r="D105" s="222"/>
      <c r="E105" s="39" t="str">
        <f t="shared" si="13"/>
        <v>Ingrese tipo de participación en la columna anterior</v>
      </c>
      <c r="F105" s="330"/>
      <c r="G105" s="220"/>
      <c r="H105" s="254"/>
      <c r="J105" s="40">
        <f t="shared" si="11"/>
        <v>0</v>
      </c>
      <c r="Q105" s="168">
        <f t="shared" si="12"/>
        <v>0</v>
      </c>
      <c r="R105" s="168">
        <f t="shared" si="14"/>
        <v>0</v>
      </c>
      <c r="S105" s="168">
        <f t="shared" si="15"/>
        <v>0</v>
      </c>
      <c r="T105" s="168">
        <f t="shared" si="16"/>
        <v>0</v>
      </c>
      <c r="U105" s="168">
        <f t="shared" si="17"/>
        <v>0</v>
      </c>
      <c r="V105" s="168">
        <f t="shared" si="18"/>
        <v>0</v>
      </c>
      <c r="W105" s="168">
        <f t="shared" si="19"/>
        <v>0</v>
      </c>
      <c r="AG105" s="101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39" customHeight="1" thickBot="1">
      <c r="A106" s="328">
        <v>99</v>
      </c>
      <c r="B106" s="342"/>
      <c r="C106" s="342"/>
      <c r="D106" s="222"/>
      <c r="E106" s="39" t="str">
        <f t="shared" si="13"/>
        <v>Ingrese tipo de participación en la columna anterior</v>
      </c>
      <c r="F106" s="330"/>
      <c r="G106" s="220"/>
      <c r="H106" s="254"/>
      <c r="J106" s="40">
        <f t="shared" si="11"/>
        <v>0</v>
      </c>
      <c r="Q106" s="168">
        <f t="shared" si="12"/>
        <v>0</v>
      </c>
      <c r="R106" s="168">
        <f t="shared" si="14"/>
        <v>0</v>
      </c>
      <c r="S106" s="168">
        <f t="shared" si="15"/>
        <v>0</v>
      </c>
      <c r="T106" s="168">
        <f t="shared" si="16"/>
        <v>0</v>
      </c>
      <c r="U106" s="168">
        <f t="shared" si="17"/>
        <v>0</v>
      </c>
      <c r="V106" s="168">
        <f t="shared" si="18"/>
        <v>0</v>
      </c>
      <c r="W106" s="168">
        <f t="shared" si="19"/>
        <v>0</v>
      </c>
      <c r="AG106" s="101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39" customHeight="1" thickBot="1">
      <c r="A107" s="329">
        <v>100</v>
      </c>
      <c r="B107" s="342"/>
      <c r="C107" s="342"/>
      <c r="D107" s="222"/>
      <c r="E107" s="5" t="str">
        <f t="shared" si="13"/>
        <v>Ingrese tipo de participación en la columna anterior</v>
      </c>
      <c r="F107" s="331"/>
      <c r="G107" s="221"/>
      <c r="H107" s="255"/>
      <c r="J107" s="41">
        <f t="shared" si="11"/>
        <v>0</v>
      </c>
      <c r="Q107" s="168">
        <f t="shared" si="12"/>
        <v>0</v>
      </c>
      <c r="R107" s="168">
        <f t="shared" si="14"/>
        <v>0</v>
      </c>
      <c r="S107" s="168">
        <f t="shared" si="15"/>
        <v>0</v>
      </c>
      <c r="T107" s="168">
        <f t="shared" si="16"/>
        <v>0</v>
      </c>
      <c r="U107" s="168">
        <f t="shared" si="17"/>
        <v>0</v>
      </c>
      <c r="V107" s="168">
        <f t="shared" si="18"/>
        <v>0</v>
      </c>
      <c r="W107" s="168">
        <f t="shared" si="19"/>
        <v>0</v>
      </c>
      <c r="AG107" s="10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7:23" ht="13.5" thickBot="1">
      <c r="Q108" s="236"/>
      <c r="R108" s="237"/>
      <c r="S108" s="237"/>
      <c r="T108" s="237"/>
      <c r="U108" s="237"/>
      <c r="V108" s="237"/>
      <c r="W108" s="238"/>
    </row>
    <row r="109" spans="14:23" ht="39" thickBot="1">
      <c r="N109" s="99" t="s">
        <v>103</v>
      </c>
      <c r="O109" s="98">
        <f>IF(SUM(J8:J107)&lt;=5,SUM(J8:J107),5)</f>
        <v>0</v>
      </c>
      <c r="P109" s="115" t="s">
        <v>112</v>
      </c>
      <c r="Q109" s="102">
        <f>SUM(Q8:Q107)</f>
        <v>0</v>
      </c>
      <c r="R109" s="102">
        <f aca="true" t="shared" si="20" ref="R109:W109">SUM(R8:R107)</f>
        <v>0</v>
      </c>
      <c r="S109" s="102">
        <f t="shared" si="20"/>
        <v>0</v>
      </c>
      <c r="T109" s="102">
        <f t="shared" si="20"/>
        <v>0</v>
      </c>
      <c r="U109" s="102">
        <f t="shared" si="20"/>
        <v>0</v>
      </c>
      <c r="V109" s="102">
        <f t="shared" si="20"/>
        <v>0</v>
      </c>
      <c r="W109" s="102">
        <f t="shared" si="20"/>
        <v>0</v>
      </c>
    </row>
  </sheetData>
  <sheetProtection password="DFAF" sheet="1" objects="1" scenarios="1" selectLockedCells="1"/>
  <mergeCells count="13">
    <mergeCell ref="O7:O8"/>
    <mergeCell ref="J6:J7"/>
    <mergeCell ref="AG5:AU5"/>
    <mergeCell ref="AG6:AU6"/>
    <mergeCell ref="G5:H5"/>
    <mergeCell ref="A5:F5"/>
    <mergeCell ref="F6:F7"/>
    <mergeCell ref="M7:N7"/>
    <mergeCell ref="A6:A7"/>
    <mergeCell ref="G6:H6"/>
    <mergeCell ref="B6:B7"/>
    <mergeCell ref="C6:C7"/>
    <mergeCell ref="D6:E6"/>
  </mergeCells>
  <dataValidations count="4">
    <dataValidation type="whole" operator="greaterThanOrEqual" allowBlank="1" showErrorMessage="1" prompt="&#10;" errorTitle="Error" error="La fecha ingresa es incorrecta" sqref="H8:H107">
      <formula1>G8</formula1>
    </dataValidation>
    <dataValidation type="whole" allowBlank="1" showInputMessage="1" showErrorMessage="1" errorTitle="Tipo de datos" error="Ingrese solamente el tipo: &#10;1: Asistente&#10;2: Asistente con evaluación&#10;3: Moderador&#10;4: Miebro de jurado para feria de Cs. o similares, olimpíadas&#10;5: Coordinador general&#10;6: Miembro del comité académico&#10;7: Expositor" sqref="D8:D107">
      <formula1>1</formula1>
      <formula2>7</formula2>
    </dataValidation>
    <dataValidation type="whole" allowBlank="1" showInputMessage="1" showErrorMessage="1" sqref="F8:F107">
      <formula1>1</formula1>
      <formula2>200</formula2>
    </dataValidation>
    <dataValidation errorStyle="information" type="date" operator="greaterThanOrEqual" showInputMessage="1" showErrorMessage="1" promptTitle="Fechas" prompt="La fecha válida es a partir de 01/01/1995" errorTitle="Fecha inválida" error="La fecha ingresada no es correcta. Debe ser posterior a 01/01/1995" sqref="G8:G107">
      <formula1>34700</formula1>
    </dataValidation>
  </dataValidations>
  <printOptions/>
  <pageMargins left="0.75" right="0.75" top="1" bottom="0.45" header="0" footer="0"/>
  <pageSetup horizontalDpi="300" verticalDpi="300" orientation="landscape" pageOrder="overThenDown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indexed="27"/>
  </sheetPr>
  <dimension ref="A1:AZ109"/>
  <sheetViews>
    <sheetView showGridLines="0" zoomScale="75" zoomScaleNormal="75" workbookViewId="0" topLeftCell="A1">
      <selection activeCell="H9" sqref="H9"/>
    </sheetView>
  </sheetViews>
  <sheetFormatPr defaultColWidth="11.421875" defaultRowHeight="12.75"/>
  <cols>
    <col min="1" max="1" width="4.57421875" style="0" customWidth="1"/>
    <col min="2" max="2" width="40.8515625" style="0" customWidth="1"/>
    <col min="3" max="3" width="28.57421875" style="0" customWidth="1"/>
    <col min="4" max="4" width="5.7109375" style="0" customWidth="1"/>
    <col min="5" max="5" width="35.57421875" style="0" customWidth="1"/>
    <col min="8" max="8" width="12.28125" style="0" customWidth="1"/>
    <col min="9" max="13" width="0" style="0" hidden="1" customWidth="1"/>
    <col min="14" max="14" width="38.8515625" style="0" hidden="1" customWidth="1"/>
    <col min="15" max="16" width="0" style="0" hidden="1" customWidth="1"/>
    <col min="17" max="30" width="6.421875" style="0" hidden="1" customWidth="1"/>
    <col min="31" max="36" width="0" style="0" hidden="1" customWidth="1"/>
    <col min="38" max="51" width="10.7109375" style="0" customWidth="1"/>
  </cols>
  <sheetData>
    <row r="1" spans="1:52" ht="12.75">
      <c r="A1" s="26" t="str">
        <f>'1. DATOS PERSONALES'!A1</f>
        <v>Escuela N° 9-002 Normal Superior "Tomás Godoy Cruz"</v>
      </c>
      <c r="B1" s="27"/>
      <c r="C1" s="27"/>
      <c r="D1" s="27"/>
      <c r="E1" s="28"/>
      <c r="F1" s="48"/>
      <c r="AL1" s="313" t="str">
        <f>A1</f>
        <v>Escuela N° 9-002 Normal Superior "Tomás Godoy Cruz"</v>
      </c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5"/>
    </row>
    <row r="2" spans="1:52" ht="12.75">
      <c r="A2" s="29" t="str">
        <f>'1. DATOS PERSONALES'!A2</f>
        <v>Grilla de Tabulación de Antecedentes de Aspirantes a Hs. Cátedras</v>
      </c>
      <c r="B2" s="10"/>
      <c r="C2" s="10"/>
      <c r="D2" s="10"/>
      <c r="E2" s="30"/>
      <c r="AL2" s="407" t="str">
        <f>A2</f>
        <v>Grilla de Tabulación de Antecedentes de Aspirantes a Hs. Cátedras</v>
      </c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9"/>
    </row>
    <row r="3" spans="1:52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3"/>
      <c r="AL3" s="410" t="str">
        <f>A3</f>
        <v>Reemplazos y Suplencias 2010 para PROFESORADOS Y TECNICATURA - HCD Acta N 42/09</v>
      </c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2"/>
    </row>
    <row r="4" ht="13.5" thickBot="1"/>
    <row r="5" spans="1:52" ht="31.5" customHeight="1">
      <c r="A5" s="599" t="s">
        <v>243</v>
      </c>
      <c r="B5" s="600"/>
      <c r="C5" s="600"/>
      <c r="D5" s="600"/>
      <c r="E5" s="600"/>
      <c r="F5" s="314"/>
      <c r="G5" s="314"/>
      <c r="H5" s="315"/>
      <c r="AL5" s="595" t="str">
        <f>A5</f>
        <v>7- PARTICPACIÓN EN EVENTOS ARTÍSTICOS Y PRODUCCIÓN ARTÍSTICA (SÓLO PARA AREA ARTÍSTICA Y TECNICATURA EN PRODUCCIÓN ARTÍSTICA Y ARTESANAL). (Desde 1995)</v>
      </c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430"/>
      <c r="AZ5" s="315"/>
    </row>
    <row r="6" spans="1:52" ht="96" customHeight="1" thickBot="1">
      <c r="A6" s="593" t="s">
        <v>244</v>
      </c>
      <c r="B6" s="594"/>
      <c r="C6" s="594"/>
      <c r="D6" s="594"/>
      <c r="E6" s="594"/>
      <c r="F6" s="429"/>
      <c r="G6" s="32"/>
      <c r="H6" s="33"/>
      <c r="AL6" s="597" t="str">
        <f>A6</f>
        <v>En calidad de puede ser: 1: Exposición internacional - Individual - 2: Exposición Internacional - Colectiva - 3: Exposición (sin referato ni jurado) -Individual - 4: Exposición (sin referato ni jurado -Colectiva - 5: Salón nacional o provincial - 6: Jurado - 7: Catálogo o certificación - 8: Expositor en eventos - 9: Premios y distinciones - 10: Menciones - 11: Diseño de portadas y publicaciones - 12: Restauración de Obras y espacios culturales - 13: Ilustración de la tapa de una revista o libro - 14: Diseño de un producto
Máximo Puntaje: 3 puntos.
Nota: Sólo se aceptarán certificaciones otorgadas por organismos oficiales o privados, no catálogos ni folletería, ni fotografías, como profanza. </v>
      </c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431"/>
      <c r="AZ6" s="33"/>
    </row>
    <row r="7" spans="1:52" ht="228.75" thickBot="1">
      <c r="A7" s="601" t="s">
        <v>55</v>
      </c>
      <c r="B7" s="603" t="s">
        <v>51</v>
      </c>
      <c r="C7" s="605" t="s">
        <v>52</v>
      </c>
      <c r="D7" s="607" t="s">
        <v>58</v>
      </c>
      <c r="E7" s="584"/>
      <c r="F7" s="571" t="s">
        <v>99</v>
      </c>
      <c r="G7" s="577" t="s">
        <v>64</v>
      </c>
      <c r="H7" s="578"/>
      <c r="I7" s="579" t="s">
        <v>102</v>
      </c>
      <c r="M7" s="89" t="s">
        <v>59</v>
      </c>
      <c r="N7" s="88" t="s">
        <v>61</v>
      </c>
      <c r="O7" s="96" t="s">
        <v>101</v>
      </c>
      <c r="Q7" t="s">
        <v>104</v>
      </c>
      <c r="AL7" s="590" t="str">
        <f>'2. 3. 4. TÍTULOS y POSTIT.'!N6</f>
        <v>Código del Espacio Curricular al que se Postula </v>
      </c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2"/>
    </row>
    <row r="8" spans="1:52" ht="28.5" customHeight="1" thickBot="1">
      <c r="A8" s="602"/>
      <c r="B8" s="604"/>
      <c r="C8" s="606"/>
      <c r="D8" s="74" t="s">
        <v>65</v>
      </c>
      <c r="E8" s="75" t="s">
        <v>66</v>
      </c>
      <c r="F8" s="609"/>
      <c r="G8" s="78" t="s">
        <v>56</v>
      </c>
      <c r="H8" s="79" t="s">
        <v>57</v>
      </c>
      <c r="I8" s="608"/>
      <c r="M8" s="103">
        <v>0</v>
      </c>
      <c r="N8" s="100" t="s">
        <v>100</v>
      </c>
      <c r="O8" s="106">
        <v>0</v>
      </c>
      <c r="Q8" s="96">
        <v>1</v>
      </c>
      <c r="R8" s="116">
        <v>2</v>
      </c>
      <c r="S8" s="116">
        <v>3</v>
      </c>
      <c r="T8" s="116">
        <v>4</v>
      </c>
      <c r="U8" s="116">
        <v>5</v>
      </c>
      <c r="V8" s="116">
        <v>6</v>
      </c>
      <c r="W8" s="116">
        <v>7</v>
      </c>
      <c r="X8" s="116">
        <v>8</v>
      </c>
      <c r="Y8" s="116">
        <v>9</v>
      </c>
      <c r="Z8" s="116">
        <v>10</v>
      </c>
      <c r="AA8" s="116">
        <v>11</v>
      </c>
      <c r="AB8" s="116">
        <v>12</v>
      </c>
      <c r="AC8" s="116">
        <v>13</v>
      </c>
      <c r="AD8" s="105">
        <v>14</v>
      </c>
      <c r="AL8" s="432">
        <f>'2. 3. 4. TÍTULOS y POSTIT.'!N7</f>
        <v>0</v>
      </c>
      <c r="AM8" s="433">
        <f>'2. 3. 4. TÍTULOS y POSTIT.'!O7</f>
        <v>0</v>
      </c>
      <c r="AN8" s="433">
        <f>'2. 3. 4. TÍTULOS y POSTIT.'!P7</f>
        <v>0</v>
      </c>
      <c r="AO8" s="433">
        <f>'2. 3. 4. TÍTULOS y POSTIT.'!Q7</f>
        <v>0</v>
      </c>
      <c r="AP8" s="433">
        <f>'2. 3. 4. TÍTULOS y POSTIT.'!R7</f>
        <v>0</v>
      </c>
      <c r="AQ8" s="433">
        <f>'2. 3. 4. TÍTULOS y POSTIT.'!S7</f>
        <v>0</v>
      </c>
      <c r="AR8" s="433">
        <f>'2. 3. 4. TÍTULOS y POSTIT.'!T7</f>
        <v>0</v>
      </c>
      <c r="AS8" s="433">
        <f>'2. 3. 4. TÍTULOS y POSTIT.'!U7</f>
        <v>0</v>
      </c>
      <c r="AT8" s="433">
        <f>'2. 3. 4. TÍTULOS y POSTIT.'!V7</f>
        <v>0</v>
      </c>
      <c r="AU8" s="433">
        <f>'2. 3. 4. TÍTULOS y POSTIT.'!W7</f>
        <v>0</v>
      </c>
      <c r="AV8" s="433">
        <f>'2. 3. 4. TÍTULOS y POSTIT.'!X7</f>
        <v>0</v>
      </c>
      <c r="AW8" s="433">
        <f>'2. 3. 4. TÍTULOS y POSTIT.'!Y7</f>
        <v>0</v>
      </c>
      <c r="AX8" s="433">
        <f>'2. 3. 4. TÍTULOS y POSTIT.'!Z7</f>
        <v>0</v>
      </c>
      <c r="AY8" s="433">
        <f>'2. 3. 4. TÍTULOS y POSTIT.'!AA7</f>
        <v>0</v>
      </c>
      <c r="AZ8" s="433">
        <f>'2. 3. 4. TÍTULOS y POSTIT.'!AB7</f>
        <v>0</v>
      </c>
    </row>
    <row r="9" spans="1:52" ht="39" customHeight="1" thickBot="1">
      <c r="A9" s="80">
        <v>1</v>
      </c>
      <c r="B9" s="341"/>
      <c r="C9" s="341"/>
      <c r="D9" s="224"/>
      <c r="E9" s="45" t="str">
        <f>VLOOKUP(D9,$M$8:$N$22,2)</f>
        <v>Seleccione tipo correspondiente de 0 a 14</v>
      </c>
      <c r="F9" s="90"/>
      <c r="G9" s="93"/>
      <c r="H9" s="247"/>
      <c r="I9" s="306">
        <f>VLOOKUP(D9,$M$8:$O$22,3)</f>
        <v>0</v>
      </c>
      <c r="M9" s="84">
        <v>1</v>
      </c>
      <c r="N9" s="44" t="s">
        <v>81</v>
      </c>
      <c r="O9" s="70">
        <v>0.9</v>
      </c>
      <c r="Q9" s="101">
        <f>IF($D9=1,1,0)</f>
        <v>0</v>
      </c>
      <c r="R9" s="5">
        <f>IF($D9=2,1,0)</f>
        <v>0</v>
      </c>
      <c r="S9" s="5">
        <f>IF($D9=3,1,0)</f>
        <v>0</v>
      </c>
      <c r="T9" s="5">
        <f>IF($D9=4,1,0)</f>
        <v>0</v>
      </c>
      <c r="U9" s="5">
        <f>IF($D9=5,1,0)</f>
        <v>0</v>
      </c>
      <c r="V9" s="5">
        <f>IF($D9=6,1,0)</f>
        <v>0</v>
      </c>
      <c r="W9" s="5">
        <f>IF($D9=7,1,0)</f>
        <v>0</v>
      </c>
      <c r="X9" s="5">
        <f>IF($D9=8,1,0)</f>
        <v>0</v>
      </c>
      <c r="Y9" s="5">
        <f>IF($D9=9,1,0)</f>
        <v>0</v>
      </c>
      <c r="Z9" s="5">
        <f>IF($D9=10,1,0)</f>
        <v>0</v>
      </c>
      <c r="AA9" s="5">
        <f>IF($D9=11,1,0)</f>
        <v>0</v>
      </c>
      <c r="AB9" s="5">
        <f>IF($D9=12,1,0)</f>
        <v>0</v>
      </c>
      <c r="AC9" s="5">
        <f>IF($D9=13,1,0)</f>
        <v>0</v>
      </c>
      <c r="AD9" s="40">
        <f>IF($D9=14,1,0)</f>
        <v>0</v>
      </c>
      <c r="AL9" s="101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403"/>
      <c r="AZ9" s="40"/>
    </row>
    <row r="10" spans="1:52" ht="39" customHeight="1" thickBot="1">
      <c r="A10" s="81">
        <v>2</v>
      </c>
      <c r="B10" s="342"/>
      <c r="C10" s="342"/>
      <c r="D10" s="309"/>
      <c r="E10" s="39" t="str">
        <f aca="true" t="shared" si="0" ref="E10:E73">VLOOKUP(D10,$M$8:$N$22,2)</f>
        <v>Seleccione tipo correspondiente de 0 a 14</v>
      </c>
      <c r="F10" s="91"/>
      <c r="G10" s="94" t="s">
        <v>95</v>
      </c>
      <c r="H10" s="249"/>
      <c r="I10" s="307">
        <f aca="true" t="shared" si="1" ref="I10:I73">VLOOKUP(D10,$M$8:$O$22,3)</f>
        <v>0</v>
      </c>
      <c r="M10" s="84">
        <v>2</v>
      </c>
      <c r="N10" s="46" t="s">
        <v>82</v>
      </c>
      <c r="O10" s="40">
        <v>0.45</v>
      </c>
      <c r="Q10" s="101">
        <f aca="true" t="shared" si="2" ref="Q10:Q73">IF($D10=1,1,0)</f>
        <v>0</v>
      </c>
      <c r="R10" s="5">
        <f aca="true" t="shared" si="3" ref="R10:R73">IF($D10=2,1,0)</f>
        <v>0</v>
      </c>
      <c r="S10" s="5">
        <f aca="true" t="shared" si="4" ref="S10:S73">IF($D10=3,1,0)</f>
        <v>0</v>
      </c>
      <c r="T10" s="5">
        <f aca="true" t="shared" si="5" ref="T10:T73">IF($D10=4,1,0)</f>
        <v>0</v>
      </c>
      <c r="U10" s="5">
        <f aca="true" t="shared" si="6" ref="U10:U73">IF($D10=5,1,0)</f>
        <v>0</v>
      </c>
      <c r="V10" s="5">
        <f aca="true" t="shared" si="7" ref="V10:V73">IF($D10=6,1,0)</f>
        <v>0</v>
      </c>
      <c r="W10" s="5">
        <f aca="true" t="shared" si="8" ref="W10:W73">IF($D10=7,1,0)</f>
        <v>0</v>
      </c>
      <c r="X10" s="5">
        <f aca="true" t="shared" si="9" ref="X10:X73">IF($D10=8,1,0)</f>
        <v>0</v>
      </c>
      <c r="Y10" s="5">
        <f aca="true" t="shared" si="10" ref="Y10:Y73">IF($D10=9,1,0)</f>
        <v>0</v>
      </c>
      <c r="Z10" s="5">
        <f aca="true" t="shared" si="11" ref="Z10:Z73">IF($D10=10,1,0)</f>
        <v>0</v>
      </c>
      <c r="AA10" s="5">
        <f aca="true" t="shared" si="12" ref="AA10:AA73">IF($D10=11,1,0)</f>
        <v>0</v>
      </c>
      <c r="AB10" s="5">
        <f aca="true" t="shared" si="13" ref="AB10:AB73">IF($D10=12,1,0)</f>
        <v>0</v>
      </c>
      <c r="AC10" s="5">
        <f aca="true" t="shared" si="14" ref="AC10:AC73">IF($D10=13,1,0)</f>
        <v>0</v>
      </c>
      <c r="AD10" s="40">
        <f aca="true" t="shared" si="15" ref="AD10:AD73">IF($D10=14,1,0)</f>
        <v>0</v>
      </c>
      <c r="AL10" s="101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403"/>
      <c r="AZ10" s="40"/>
    </row>
    <row r="11" spans="1:52" ht="39" customHeight="1" thickBot="1">
      <c r="A11" s="81">
        <v>3</v>
      </c>
      <c r="B11" s="342"/>
      <c r="C11" s="342"/>
      <c r="D11" s="309"/>
      <c r="E11" s="39" t="str">
        <f t="shared" si="0"/>
        <v>Seleccione tipo correspondiente de 0 a 14</v>
      </c>
      <c r="F11" s="91"/>
      <c r="G11" s="94" t="s">
        <v>95</v>
      </c>
      <c r="H11" s="249"/>
      <c r="I11" s="307">
        <f t="shared" si="1"/>
        <v>0</v>
      </c>
      <c r="M11" s="84">
        <v>3</v>
      </c>
      <c r="N11" s="101" t="s">
        <v>83</v>
      </c>
      <c r="O11" s="40">
        <v>0.03</v>
      </c>
      <c r="Q11" s="101">
        <f t="shared" si="2"/>
        <v>0</v>
      </c>
      <c r="R11" s="5">
        <f t="shared" si="3"/>
        <v>0</v>
      </c>
      <c r="S11" s="5">
        <f t="shared" si="4"/>
        <v>0</v>
      </c>
      <c r="T11" s="5">
        <f t="shared" si="5"/>
        <v>0</v>
      </c>
      <c r="U11" s="5">
        <f t="shared" si="6"/>
        <v>0</v>
      </c>
      <c r="V11" s="5">
        <f t="shared" si="7"/>
        <v>0</v>
      </c>
      <c r="W11" s="5">
        <f t="shared" si="8"/>
        <v>0</v>
      </c>
      <c r="X11" s="5">
        <f t="shared" si="9"/>
        <v>0</v>
      </c>
      <c r="Y11" s="5">
        <f t="shared" si="10"/>
        <v>0</v>
      </c>
      <c r="Z11" s="5">
        <f t="shared" si="11"/>
        <v>0</v>
      </c>
      <c r="AA11" s="5">
        <f t="shared" si="12"/>
        <v>0</v>
      </c>
      <c r="AB11" s="5">
        <f t="shared" si="13"/>
        <v>0</v>
      </c>
      <c r="AC11" s="5">
        <f t="shared" si="14"/>
        <v>0</v>
      </c>
      <c r="AD11" s="40">
        <f t="shared" si="15"/>
        <v>0</v>
      </c>
      <c r="AL11" s="101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403"/>
      <c r="AZ11" s="40"/>
    </row>
    <row r="12" spans="1:52" ht="39" customHeight="1" thickBot="1">
      <c r="A12" s="81">
        <v>4</v>
      </c>
      <c r="B12" s="342"/>
      <c r="C12" s="342"/>
      <c r="D12" s="309"/>
      <c r="E12" s="39" t="str">
        <f t="shared" si="0"/>
        <v>Seleccione tipo correspondiente de 0 a 14</v>
      </c>
      <c r="F12" s="91"/>
      <c r="G12" s="94" t="s">
        <v>95</v>
      </c>
      <c r="H12" s="249"/>
      <c r="I12" s="307">
        <f t="shared" si="1"/>
        <v>0</v>
      </c>
      <c r="M12" s="84">
        <v>4</v>
      </c>
      <c r="N12" s="101" t="s">
        <v>84</v>
      </c>
      <c r="O12" s="40">
        <v>0.015</v>
      </c>
      <c r="Q12" s="101">
        <f t="shared" si="2"/>
        <v>0</v>
      </c>
      <c r="R12" s="5">
        <f t="shared" si="3"/>
        <v>0</v>
      </c>
      <c r="S12" s="5">
        <f t="shared" si="4"/>
        <v>0</v>
      </c>
      <c r="T12" s="5">
        <f t="shared" si="5"/>
        <v>0</v>
      </c>
      <c r="U12" s="5">
        <f t="shared" si="6"/>
        <v>0</v>
      </c>
      <c r="V12" s="5">
        <f t="shared" si="7"/>
        <v>0</v>
      </c>
      <c r="W12" s="5">
        <f t="shared" si="8"/>
        <v>0</v>
      </c>
      <c r="X12" s="5">
        <f t="shared" si="9"/>
        <v>0</v>
      </c>
      <c r="Y12" s="5">
        <f t="shared" si="10"/>
        <v>0</v>
      </c>
      <c r="Z12" s="5">
        <f t="shared" si="11"/>
        <v>0</v>
      </c>
      <c r="AA12" s="5">
        <f t="shared" si="12"/>
        <v>0</v>
      </c>
      <c r="AB12" s="5">
        <f t="shared" si="13"/>
        <v>0</v>
      </c>
      <c r="AC12" s="5">
        <f t="shared" si="14"/>
        <v>0</v>
      </c>
      <c r="AD12" s="40">
        <f t="shared" si="15"/>
        <v>0</v>
      </c>
      <c r="AL12" s="101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403"/>
      <c r="AZ12" s="40"/>
    </row>
    <row r="13" spans="1:52" ht="39" customHeight="1" thickBot="1">
      <c r="A13" s="81">
        <v>5</v>
      </c>
      <c r="B13" s="342"/>
      <c r="C13" s="342"/>
      <c r="D13" s="309"/>
      <c r="E13" s="39" t="str">
        <f t="shared" si="0"/>
        <v>Seleccione tipo correspondiente de 0 a 14</v>
      </c>
      <c r="F13" s="91"/>
      <c r="G13" s="94" t="s">
        <v>95</v>
      </c>
      <c r="H13" s="249"/>
      <c r="I13" s="307">
        <f t="shared" si="1"/>
        <v>0</v>
      </c>
      <c r="M13" s="84">
        <v>5</v>
      </c>
      <c r="N13" s="101" t="s">
        <v>85</v>
      </c>
      <c r="O13" s="40">
        <v>0.09</v>
      </c>
      <c r="Q13" s="101">
        <f t="shared" si="2"/>
        <v>0</v>
      </c>
      <c r="R13" s="5">
        <f t="shared" si="3"/>
        <v>0</v>
      </c>
      <c r="S13" s="5">
        <f t="shared" si="4"/>
        <v>0</v>
      </c>
      <c r="T13" s="5">
        <f t="shared" si="5"/>
        <v>0</v>
      </c>
      <c r="U13" s="5">
        <f t="shared" si="6"/>
        <v>0</v>
      </c>
      <c r="V13" s="5">
        <f t="shared" si="7"/>
        <v>0</v>
      </c>
      <c r="W13" s="5">
        <f t="shared" si="8"/>
        <v>0</v>
      </c>
      <c r="X13" s="5">
        <f t="shared" si="9"/>
        <v>0</v>
      </c>
      <c r="Y13" s="5">
        <f t="shared" si="10"/>
        <v>0</v>
      </c>
      <c r="Z13" s="5">
        <f t="shared" si="11"/>
        <v>0</v>
      </c>
      <c r="AA13" s="5">
        <f t="shared" si="12"/>
        <v>0</v>
      </c>
      <c r="AB13" s="5">
        <f t="shared" si="13"/>
        <v>0</v>
      </c>
      <c r="AC13" s="5">
        <f t="shared" si="14"/>
        <v>0</v>
      </c>
      <c r="AD13" s="40">
        <f t="shared" si="15"/>
        <v>0</v>
      </c>
      <c r="AL13" s="101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403"/>
      <c r="AZ13" s="40"/>
    </row>
    <row r="14" spans="1:52" ht="39" customHeight="1" thickBot="1">
      <c r="A14" s="81">
        <v>6</v>
      </c>
      <c r="B14" s="342"/>
      <c r="C14" s="342"/>
      <c r="D14" s="309"/>
      <c r="E14" s="39" t="str">
        <f t="shared" si="0"/>
        <v>Seleccione tipo correspondiente de 0 a 14</v>
      </c>
      <c r="F14" s="91"/>
      <c r="G14" s="94" t="s">
        <v>95</v>
      </c>
      <c r="H14" s="249"/>
      <c r="I14" s="307">
        <f t="shared" si="1"/>
        <v>0</v>
      </c>
      <c r="M14" s="84">
        <v>6</v>
      </c>
      <c r="N14" s="101" t="s">
        <v>86</v>
      </c>
      <c r="O14" s="40">
        <v>0.045</v>
      </c>
      <c r="Q14" s="101">
        <f t="shared" si="2"/>
        <v>0</v>
      </c>
      <c r="R14" s="5">
        <f t="shared" si="3"/>
        <v>0</v>
      </c>
      <c r="S14" s="5">
        <f t="shared" si="4"/>
        <v>0</v>
      </c>
      <c r="T14" s="5">
        <f t="shared" si="5"/>
        <v>0</v>
      </c>
      <c r="U14" s="5">
        <f t="shared" si="6"/>
        <v>0</v>
      </c>
      <c r="V14" s="5">
        <f t="shared" si="7"/>
        <v>0</v>
      </c>
      <c r="W14" s="5">
        <f t="shared" si="8"/>
        <v>0</v>
      </c>
      <c r="X14" s="5">
        <f t="shared" si="9"/>
        <v>0</v>
      </c>
      <c r="Y14" s="5">
        <f t="shared" si="10"/>
        <v>0</v>
      </c>
      <c r="Z14" s="5">
        <f t="shared" si="11"/>
        <v>0</v>
      </c>
      <c r="AA14" s="5">
        <f t="shared" si="12"/>
        <v>0</v>
      </c>
      <c r="AB14" s="5">
        <f t="shared" si="13"/>
        <v>0</v>
      </c>
      <c r="AC14" s="5">
        <f t="shared" si="14"/>
        <v>0</v>
      </c>
      <c r="AD14" s="40">
        <f t="shared" si="15"/>
        <v>0</v>
      </c>
      <c r="AL14" s="101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403"/>
      <c r="AZ14" s="40"/>
    </row>
    <row r="15" spans="1:52" ht="39" customHeight="1" thickBot="1">
      <c r="A15" s="81">
        <v>7</v>
      </c>
      <c r="B15" s="342"/>
      <c r="C15" s="342"/>
      <c r="D15" s="309"/>
      <c r="E15" s="39" t="str">
        <f t="shared" si="0"/>
        <v>Seleccione tipo correspondiente de 0 a 14</v>
      </c>
      <c r="F15" s="91"/>
      <c r="G15" s="94" t="s">
        <v>95</v>
      </c>
      <c r="H15" s="249"/>
      <c r="I15" s="307">
        <f t="shared" si="1"/>
        <v>0</v>
      </c>
      <c r="M15" s="84">
        <v>7</v>
      </c>
      <c r="N15" s="101" t="s">
        <v>87</v>
      </c>
      <c r="O15" s="40">
        <v>0.015</v>
      </c>
      <c r="Q15" s="101">
        <f t="shared" si="2"/>
        <v>0</v>
      </c>
      <c r="R15" s="5">
        <f t="shared" si="3"/>
        <v>0</v>
      </c>
      <c r="S15" s="5">
        <f t="shared" si="4"/>
        <v>0</v>
      </c>
      <c r="T15" s="5">
        <f t="shared" si="5"/>
        <v>0</v>
      </c>
      <c r="U15" s="5">
        <f t="shared" si="6"/>
        <v>0</v>
      </c>
      <c r="V15" s="5">
        <f t="shared" si="7"/>
        <v>0</v>
      </c>
      <c r="W15" s="5">
        <f t="shared" si="8"/>
        <v>0</v>
      </c>
      <c r="X15" s="5">
        <f t="shared" si="9"/>
        <v>0</v>
      </c>
      <c r="Y15" s="5">
        <f t="shared" si="10"/>
        <v>0</v>
      </c>
      <c r="Z15" s="5">
        <f t="shared" si="11"/>
        <v>0</v>
      </c>
      <c r="AA15" s="5">
        <f t="shared" si="12"/>
        <v>0</v>
      </c>
      <c r="AB15" s="5">
        <f t="shared" si="13"/>
        <v>0</v>
      </c>
      <c r="AC15" s="5">
        <f t="shared" si="14"/>
        <v>0</v>
      </c>
      <c r="AD15" s="40">
        <f t="shared" si="15"/>
        <v>0</v>
      </c>
      <c r="AL15" s="101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403"/>
      <c r="AZ15" s="40"/>
    </row>
    <row r="16" spans="1:52" ht="39" customHeight="1" thickBot="1">
      <c r="A16" s="81">
        <v>8</v>
      </c>
      <c r="B16" s="342"/>
      <c r="C16" s="342"/>
      <c r="D16" s="309"/>
      <c r="E16" s="39" t="str">
        <f t="shared" si="0"/>
        <v>Seleccione tipo correspondiente de 0 a 14</v>
      </c>
      <c r="F16" s="91"/>
      <c r="G16" s="94" t="s">
        <v>95</v>
      </c>
      <c r="H16" s="249"/>
      <c r="I16" s="307">
        <f t="shared" si="1"/>
        <v>0</v>
      </c>
      <c r="M16" s="84">
        <v>8</v>
      </c>
      <c r="N16" s="101" t="s">
        <v>88</v>
      </c>
      <c r="O16" s="40">
        <v>0.15</v>
      </c>
      <c r="Q16" s="101">
        <f t="shared" si="2"/>
        <v>0</v>
      </c>
      <c r="R16" s="5">
        <f t="shared" si="3"/>
        <v>0</v>
      </c>
      <c r="S16" s="5">
        <f t="shared" si="4"/>
        <v>0</v>
      </c>
      <c r="T16" s="5">
        <f t="shared" si="5"/>
        <v>0</v>
      </c>
      <c r="U16" s="5">
        <f t="shared" si="6"/>
        <v>0</v>
      </c>
      <c r="V16" s="5">
        <f t="shared" si="7"/>
        <v>0</v>
      </c>
      <c r="W16" s="5">
        <f t="shared" si="8"/>
        <v>0</v>
      </c>
      <c r="X16" s="5">
        <f t="shared" si="9"/>
        <v>0</v>
      </c>
      <c r="Y16" s="5">
        <f t="shared" si="10"/>
        <v>0</v>
      </c>
      <c r="Z16" s="5">
        <f t="shared" si="11"/>
        <v>0</v>
      </c>
      <c r="AA16" s="5">
        <f t="shared" si="12"/>
        <v>0</v>
      </c>
      <c r="AB16" s="5">
        <f t="shared" si="13"/>
        <v>0</v>
      </c>
      <c r="AC16" s="5">
        <f t="shared" si="14"/>
        <v>0</v>
      </c>
      <c r="AD16" s="40">
        <f t="shared" si="15"/>
        <v>0</v>
      </c>
      <c r="AL16" s="101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403"/>
      <c r="AZ16" s="40"/>
    </row>
    <row r="17" spans="1:52" ht="39" customHeight="1" thickBot="1">
      <c r="A17" s="81">
        <v>9</v>
      </c>
      <c r="B17" s="342"/>
      <c r="C17" s="342"/>
      <c r="D17" s="309"/>
      <c r="E17" s="39" t="str">
        <f t="shared" si="0"/>
        <v>Seleccione tipo correspondiente de 0 a 14</v>
      </c>
      <c r="F17" s="91"/>
      <c r="G17" s="94" t="s">
        <v>95</v>
      </c>
      <c r="H17" s="249"/>
      <c r="I17" s="307">
        <f t="shared" si="1"/>
        <v>0</v>
      </c>
      <c r="M17" s="84">
        <v>9</v>
      </c>
      <c r="N17" s="101" t="s">
        <v>89</v>
      </c>
      <c r="O17" s="40">
        <v>0.3</v>
      </c>
      <c r="Q17" s="101">
        <f t="shared" si="2"/>
        <v>0</v>
      </c>
      <c r="R17" s="5">
        <f t="shared" si="3"/>
        <v>0</v>
      </c>
      <c r="S17" s="5">
        <f t="shared" si="4"/>
        <v>0</v>
      </c>
      <c r="T17" s="5">
        <f t="shared" si="5"/>
        <v>0</v>
      </c>
      <c r="U17" s="5">
        <f t="shared" si="6"/>
        <v>0</v>
      </c>
      <c r="V17" s="5">
        <f t="shared" si="7"/>
        <v>0</v>
      </c>
      <c r="W17" s="5">
        <f t="shared" si="8"/>
        <v>0</v>
      </c>
      <c r="X17" s="5">
        <f t="shared" si="9"/>
        <v>0</v>
      </c>
      <c r="Y17" s="5">
        <f t="shared" si="10"/>
        <v>0</v>
      </c>
      <c r="Z17" s="5">
        <f t="shared" si="11"/>
        <v>0</v>
      </c>
      <c r="AA17" s="5">
        <f t="shared" si="12"/>
        <v>0</v>
      </c>
      <c r="AB17" s="5">
        <f t="shared" si="13"/>
        <v>0</v>
      </c>
      <c r="AC17" s="5">
        <f t="shared" si="14"/>
        <v>0</v>
      </c>
      <c r="AD17" s="40">
        <f t="shared" si="15"/>
        <v>0</v>
      </c>
      <c r="AL17" s="101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403"/>
      <c r="AZ17" s="40"/>
    </row>
    <row r="18" spans="1:52" ht="39" customHeight="1" thickBot="1">
      <c r="A18" s="81">
        <v>10</v>
      </c>
      <c r="B18" s="342"/>
      <c r="C18" s="342"/>
      <c r="D18" s="309"/>
      <c r="E18" s="39" t="str">
        <f t="shared" si="0"/>
        <v>Seleccione tipo correspondiente de 0 a 14</v>
      </c>
      <c r="F18" s="91"/>
      <c r="G18" s="94" t="s">
        <v>95</v>
      </c>
      <c r="H18" s="249"/>
      <c r="I18" s="307">
        <f t="shared" si="1"/>
        <v>0</v>
      </c>
      <c r="M18" s="84">
        <v>10</v>
      </c>
      <c r="N18" s="101" t="s">
        <v>90</v>
      </c>
      <c r="O18" s="40">
        <v>0.015</v>
      </c>
      <c r="Q18" s="101">
        <f t="shared" si="2"/>
        <v>0</v>
      </c>
      <c r="R18" s="5">
        <f t="shared" si="3"/>
        <v>0</v>
      </c>
      <c r="S18" s="5">
        <f t="shared" si="4"/>
        <v>0</v>
      </c>
      <c r="T18" s="5">
        <f t="shared" si="5"/>
        <v>0</v>
      </c>
      <c r="U18" s="5">
        <f t="shared" si="6"/>
        <v>0</v>
      </c>
      <c r="V18" s="5">
        <f t="shared" si="7"/>
        <v>0</v>
      </c>
      <c r="W18" s="5">
        <f t="shared" si="8"/>
        <v>0</v>
      </c>
      <c r="X18" s="5">
        <f t="shared" si="9"/>
        <v>0</v>
      </c>
      <c r="Y18" s="5">
        <f t="shared" si="10"/>
        <v>0</v>
      </c>
      <c r="Z18" s="5">
        <f t="shared" si="11"/>
        <v>0</v>
      </c>
      <c r="AA18" s="5">
        <f t="shared" si="12"/>
        <v>0</v>
      </c>
      <c r="AB18" s="5">
        <f t="shared" si="13"/>
        <v>0</v>
      </c>
      <c r="AC18" s="5">
        <f t="shared" si="14"/>
        <v>0</v>
      </c>
      <c r="AD18" s="40">
        <f t="shared" si="15"/>
        <v>0</v>
      </c>
      <c r="AL18" s="101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403"/>
      <c r="AZ18" s="40"/>
    </row>
    <row r="19" spans="1:52" ht="39" customHeight="1" thickBot="1">
      <c r="A19" s="81">
        <v>11</v>
      </c>
      <c r="B19" s="342"/>
      <c r="C19" s="342"/>
      <c r="D19" s="309"/>
      <c r="E19" s="39" t="str">
        <f t="shared" si="0"/>
        <v>Seleccione tipo correspondiente de 0 a 14</v>
      </c>
      <c r="F19" s="91"/>
      <c r="G19" s="94" t="s">
        <v>95</v>
      </c>
      <c r="H19" s="249"/>
      <c r="I19" s="307">
        <f t="shared" si="1"/>
        <v>0</v>
      </c>
      <c r="M19" s="84">
        <v>11</v>
      </c>
      <c r="N19" s="101" t="s">
        <v>91</v>
      </c>
      <c r="O19" s="40">
        <v>0.3</v>
      </c>
      <c r="Q19" s="101">
        <f t="shared" si="2"/>
        <v>0</v>
      </c>
      <c r="R19" s="5">
        <f t="shared" si="3"/>
        <v>0</v>
      </c>
      <c r="S19" s="5">
        <f t="shared" si="4"/>
        <v>0</v>
      </c>
      <c r="T19" s="5">
        <f t="shared" si="5"/>
        <v>0</v>
      </c>
      <c r="U19" s="5">
        <f t="shared" si="6"/>
        <v>0</v>
      </c>
      <c r="V19" s="5">
        <f t="shared" si="7"/>
        <v>0</v>
      </c>
      <c r="W19" s="5">
        <f t="shared" si="8"/>
        <v>0</v>
      </c>
      <c r="X19" s="5">
        <f t="shared" si="9"/>
        <v>0</v>
      </c>
      <c r="Y19" s="5">
        <f t="shared" si="10"/>
        <v>0</v>
      </c>
      <c r="Z19" s="5">
        <f t="shared" si="11"/>
        <v>0</v>
      </c>
      <c r="AA19" s="5">
        <f t="shared" si="12"/>
        <v>0</v>
      </c>
      <c r="AB19" s="5">
        <f t="shared" si="13"/>
        <v>0</v>
      </c>
      <c r="AC19" s="5">
        <f t="shared" si="14"/>
        <v>0</v>
      </c>
      <c r="AD19" s="40">
        <f t="shared" si="15"/>
        <v>0</v>
      </c>
      <c r="AL19" s="101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403"/>
      <c r="AZ19" s="40"/>
    </row>
    <row r="20" spans="1:52" ht="39" customHeight="1" thickBot="1">
      <c r="A20" s="81">
        <v>12</v>
      </c>
      <c r="B20" s="342"/>
      <c r="C20" s="342"/>
      <c r="D20" s="309"/>
      <c r="E20" s="39" t="str">
        <f t="shared" si="0"/>
        <v>Seleccione tipo correspondiente de 0 a 14</v>
      </c>
      <c r="F20" s="91"/>
      <c r="G20" s="94" t="s">
        <v>95</v>
      </c>
      <c r="H20" s="249"/>
      <c r="I20" s="307">
        <f t="shared" si="1"/>
        <v>0</v>
      </c>
      <c r="M20" s="84">
        <v>12</v>
      </c>
      <c r="N20" s="101" t="s">
        <v>92</v>
      </c>
      <c r="O20" s="40">
        <v>0.3</v>
      </c>
      <c r="Q20" s="101">
        <f t="shared" si="2"/>
        <v>0</v>
      </c>
      <c r="R20" s="5">
        <f t="shared" si="3"/>
        <v>0</v>
      </c>
      <c r="S20" s="5">
        <f t="shared" si="4"/>
        <v>0</v>
      </c>
      <c r="T20" s="5">
        <f t="shared" si="5"/>
        <v>0</v>
      </c>
      <c r="U20" s="5">
        <f t="shared" si="6"/>
        <v>0</v>
      </c>
      <c r="V20" s="5">
        <f t="shared" si="7"/>
        <v>0</v>
      </c>
      <c r="W20" s="5">
        <f t="shared" si="8"/>
        <v>0</v>
      </c>
      <c r="X20" s="5">
        <f t="shared" si="9"/>
        <v>0</v>
      </c>
      <c r="Y20" s="5">
        <f t="shared" si="10"/>
        <v>0</v>
      </c>
      <c r="Z20" s="5">
        <f t="shared" si="11"/>
        <v>0</v>
      </c>
      <c r="AA20" s="5">
        <f t="shared" si="12"/>
        <v>0</v>
      </c>
      <c r="AB20" s="5">
        <f t="shared" si="13"/>
        <v>0</v>
      </c>
      <c r="AC20" s="5">
        <f t="shared" si="14"/>
        <v>0</v>
      </c>
      <c r="AD20" s="40">
        <f t="shared" si="15"/>
        <v>0</v>
      </c>
      <c r="AL20" s="101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403"/>
      <c r="AZ20" s="40"/>
    </row>
    <row r="21" spans="1:52" ht="39" customHeight="1" thickBot="1">
      <c r="A21" s="81">
        <v>13</v>
      </c>
      <c r="B21" s="342"/>
      <c r="C21" s="342"/>
      <c r="D21" s="309"/>
      <c r="E21" s="39" t="str">
        <f t="shared" si="0"/>
        <v>Seleccione tipo correspondiente de 0 a 14</v>
      </c>
      <c r="F21" s="91"/>
      <c r="G21" s="94" t="s">
        <v>95</v>
      </c>
      <c r="H21" s="249"/>
      <c r="I21" s="307">
        <f t="shared" si="1"/>
        <v>0</v>
      </c>
      <c r="M21" s="84">
        <v>13</v>
      </c>
      <c r="N21" s="101" t="s">
        <v>93</v>
      </c>
      <c r="O21" s="40">
        <v>0.3</v>
      </c>
      <c r="Q21" s="101">
        <f t="shared" si="2"/>
        <v>0</v>
      </c>
      <c r="R21" s="5">
        <f t="shared" si="3"/>
        <v>0</v>
      </c>
      <c r="S21" s="5">
        <f t="shared" si="4"/>
        <v>0</v>
      </c>
      <c r="T21" s="5">
        <f t="shared" si="5"/>
        <v>0</v>
      </c>
      <c r="U21" s="5">
        <f t="shared" si="6"/>
        <v>0</v>
      </c>
      <c r="V21" s="5">
        <f t="shared" si="7"/>
        <v>0</v>
      </c>
      <c r="W21" s="5">
        <f t="shared" si="8"/>
        <v>0</v>
      </c>
      <c r="X21" s="5">
        <f t="shared" si="9"/>
        <v>0</v>
      </c>
      <c r="Y21" s="5">
        <f t="shared" si="10"/>
        <v>0</v>
      </c>
      <c r="Z21" s="5">
        <f t="shared" si="11"/>
        <v>0</v>
      </c>
      <c r="AA21" s="5">
        <f t="shared" si="12"/>
        <v>0</v>
      </c>
      <c r="AB21" s="5">
        <f t="shared" si="13"/>
        <v>0</v>
      </c>
      <c r="AC21" s="5">
        <f t="shared" si="14"/>
        <v>0</v>
      </c>
      <c r="AD21" s="40">
        <f t="shared" si="15"/>
        <v>0</v>
      </c>
      <c r="AL21" s="101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03"/>
      <c r="AZ21" s="40"/>
    </row>
    <row r="22" spans="1:52" ht="39" customHeight="1" thickBot="1">
      <c r="A22" s="81">
        <v>14</v>
      </c>
      <c r="B22" s="342"/>
      <c r="C22" s="342"/>
      <c r="D22" s="309"/>
      <c r="E22" s="39" t="str">
        <f t="shared" si="0"/>
        <v>Seleccione tipo correspondiente de 0 a 14</v>
      </c>
      <c r="F22" s="91"/>
      <c r="G22" s="94" t="s">
        <v>95</v>
      </c>
      <c r="H22" s="249"/>
      <c r="I22" s="307">
        <f t="shared" si="1"/>
        <v>0</v>
      </c>
      <c r="M22" s="84">
        <v>14</v>
      </c>
      <c r="N22" s="102" t="s">
        <v>94</v>
      </c>
      <c r="O22" s="41">
        <v>0.3</v>
      </c>
      <c r="Q22" s="101">
        <f t="shared" si="2"/>
        <v>0</v>
      </c>
      <c r="R22" s="5">
        <f t="shared" si="3"/>
        <v>0</v>
      </c>
      <c r="S22" s="5">
        <f t="shared" si="4"/>
        <v>0</v>
      </c>
      <c r="T22" s="5">
        <f t="shared" si="5"/>
        <v>0</v>
      </c>
      <c r="U22" s="5">
        <f t="shared" si="6"/>
        <v>0</v>
      </c>
      <c r="V22" s="5">
        <f t="shared" si="7"/>
        <v>0</v>
      </c>
      <c r="W22" s="5">
        <f t="shared" si="8"/>
        <v>0</v>
      </c>
      <c r="X22" s="5">
        <f t="shared" si="9"/>
        <v>0</v>
      </c>
      <c r="Y22" s="5">
        <f t="shared" si="10"/>
        <v>0</v>
      </c>
      <c r="Z22" s="5">
        <f t="shared" si="11"/>
        <v>0</v>
      </c>
      <c r="AA22" s="5">
        <f t="shared" si="12"/>
        <v>0</v>
      </c>
      <c r="AB22" s="5">
        <f t="shared" si="13"/>
        <v>0</v>
      </c>
      <c r="AC22" s="5">
        <f t="shared" si="14"/>
        <v>0</v>
      </c>
      <c r="AD22" s="40">
        <f t="shared" si="15"/>
        <v>0</v>
      </c>
      <c r="AL22" s="101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403"/>
      <c r="AZ22" s="40"/>
    </row>
    <row r="23" spans="1:52" ht="39" customHeight="1">
      <c r="A23" s="81">
        <v>15</v>
      </c>
      <c r="B23" s="342"/>
      <c r="C23" s="342"/>
      <c r="D23" s="309"/>
      <c r="E23" s="39" t="str">
        <f t="shared" si="0"/>
        <v>Seleccione tipo correspondiente de 0 a 14</v>
      </c>
      <c r="F23" s="91"/>
      <c r="G23" s="94" t="s">
        <v>95</v>
      </c>
      <c r="H23" s="249"/>
      <c r="I23" s="307">
        <f t="shared" si="1"/>
        <v>0</v>
      </c>
      <c r="Q23" s="101">
        <f t="shared" si="2"/>
        <v>0</v>
      </c>
      <c r="R23" s="5">
        <f t="shared" si="3"/>
        <v>0</v>
      </c>
      <c r="S23" s="5">
        <f t="shared" si="4"/>
        <v>0</v>
      </c>
      <c r="T23" s="5">
        <f t="shared" si="5"/>
        <v>0</v>
      </c>
      <c r="U23" s="5">
        <f t="shared" si="6"/>
        <v>0</v>
      </c>
      <c r="V23" s="5">
        <f t="shared" si="7"/>
        <v>0</v>
      </c>
      <c r="W23" s="5">
        <f t="shared" si="8"/>
        <v>0</v>
      </c>
      <c r="X23" s="5">
        <f t="shared" si="9"/>
        <v>0</v>
      </c>
      <c r="Y23" s="5">
        <f t="shared" si="10"/>
        <v>0</v>
      </c>
      <c r="Z23" s="5">
        <f t="shared" si="11"/>
        <v>0</v>
      </c>
      <c r="AA23" s="5">
        <f t="shared" si="12"/>
        <v>0</v>
      </c>
      <c r="AB23" s="5">
        <f t="shared" si="13"/>
        <v>0</v>
      </c>
      <c r="AC23" s="5">
        <f t="shared" si="14"/>
        <v>0</v>
      </c>
      <c r="AD23" s="40">
        <f t="shared" si="15"/>
        <v>0</v>
      </c>
      <c r="AL23" s="101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403"/>
      <c r="AZ23" s="40"/>
    </row>
    <row r="24" spans="1:52" ht="39" customHeight="1">
      <c r="A24" s="81">
        <v>16</v>
      </c>
      <c r="B24" s="342"/>
      <c r="C24" s="342"/>
      <c r="D24" s="309"/>
      <c r="E24" s="39" t="str">
        <f t="shared" si="0"/>
        <v>Seleccione tipo correspondiente de 0 a 14</v>
      </c>
      <c r="F24" s="91"/>
      <c r="G24" s="94" t="s">
        <v>95</v>
      </c>
      <c r="H24" s="249"/>
      <c r="I24" s="307">
        <f t="shared" si="1"/>
        <v>0</v>
      </c>
      <c r="Q24" s="101">
        <f t="shared" si="2"/>
        <v>0</v>
      </c>
      <c r="R24" s="5">
        <f t="shared" si="3"/>
        <v>0</v>
      </c>
      <c r="S24" s="5">
        <f t="shared" si="4"/>
        <v>0</v>
      </c>
      <c r="T24" s="5">
        <f t="shared" si="5"/>
        <v>0</v>
      </c>
      <c r="U24" s="5">
        <f t="shared" si="6"/>
        <v>0</v>
      </c>
      <c r="V24" s="5">
        <f t="shared" si="7"/>
        <v>0</v>
      </c>
      <c r="W24" s="5">
        <f t="shared" si="8"/>
        <v>0</v>
      </c>
      <c r="X24" s="5">
        <f t="shared" si="9"/>
        <v>0</v>
      </c>
      <c r="Y24" s="5">
        <f t="shared" si="10"/>
        <v>0</v>
      </c>
      <c r="Z24" s="5">
        <f t="shared" si="11"/>
        <v>0</v>
      </c>
      <c r="AA24" s="5">
        <f t="shared" si="12"/>
        <v>0</v>
      </c>
      <c r="AB24" s="5">
        <f t="shared" si="13"/>
        <v>0</v>
      </c>
      <c r="AC24" s="5">
        <f t="shared" si="14"/>
        <v>0</v>
      </c>
      <c r="AD24" s="40">
        <f t="shared" si="15"/>
        <v>0</v>
      </c>
      <c r="AL24" s="101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403"/>
      <c r="AZ24" s="40"/>
    </row>
    <row r="25" spans="1:52" ht="39" customHeight="1">
      <c r="A25" s="81">
        <v>17</v>
      </c>
      <c r="B25" s="342"/>
      <c r="C25" s="342"/>
      <c r="D25" s="309"/>
      <c r="E25" s="39" t="str">
        <f t="shared" si="0"/>
        <v>Seleccione tipo correspondiente de 0 a 14</v>
      </c>
      <c r="F25" s="91"/>
      <c r="G25" s="94" t="s">
        <v>95</v>
      </c>
      <c r="H25" s="249"/>
      <c r="I25" s="307">
        <f t="shared" si="1"/>
        <v>0</v>
      </c>
      <c r="Q25" s="101">
        <f t="shared" si="2"/>
        <v>0</v>
      </c>
      <c r="R25" s="5">
        <f t="shared" si="3"/>
        <v>0</v>
      </c>
      <c r="S25" s="5">
        <f t="shared" si="4"/>
        <v>0</v>
      </c>
      <c r="T25" s="5">
        <f t="shared" si="5"/>
        <v>0</v>
      </c>
      <c r="U25" s="5">
        <f t="shared" si="6"/>
        <v>0</v>
      </c>
      <c r="V25" s="5">
        <f t="shared" si="7"/>
        <v>0</v>
      </c>
      <c r="W25" s="5">
        <f t="shared" si="8"/>
        <v>0</v>
      </c>
      <c r="X25" s="5">
        <f t="shared" si="9"/>
        <v>0</v>
      </c>
      <c r="Y25" s="5">
        <f t="shared" si="10"/>
        <v>0</v>
      </c>
      <c r="Z25" s="5">
        <f t="shared" si="11"/>
        <v>0</v>
      </c>
      <c r="AA25" s="5">
        <f t="shared" si="12"/>
        <v>0</v>
      </c>
      <c r="AB25" s="5">
        <f t="shared" si="13"/>
        <v>0</v>
      </c>
      <c r="AC25" s="5">
        <f t="shared" si="14"/>
        <v>0</v>
      </c>
      <c r="AD25" s="40">
        <f t="shared" si="15"/>
        <v>0</v>
      </c>
      <c r="AL25" s="101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403"/>
      <c r="AZ25" s="40"/>
    </row>
    <row r="26" spans="1:52" ht="39" customHeight="1">
      <c r="A26" s="81">
        <v>18</v>
      </c>
      <c r="B26" s="342"/>
      <c r="C26" s="342"/>
      <c r="D26" s="309"/>
      <c r="E26" s="39" t="str">
        <f t="shared" si="0"/>
        <v>Seleccione tipo correspondiente de 0 a 14</v>
      </c>
      <c r="F26" s="91"/>
      <c r="G26" s="94" t="s">
        <v>95</v>
      </c>
      <c r="H26" s="249"/>
      <c r="I26" s="307">
        <f t="shared" si="1"/>
        <v>0</v>
      </c>
      <c r="Q26" s="101">
        <f t="shared" si="2"/>
        <v>0</v>
      </c>
      <c r="R26" s="5">
        <f t="shared" si="3"/>
        <v>0</v>
      </c>
      <c r="S26" s="5">
        <f t="shared" si="4"/>
        <v>0</v>
      </c>
      <c r="T26" s="5">
        <f t="shared" si="5"/>
        <v>0</v>
      </c>
      <c r="U26" s="5">
        <f t="shared" si="6"/>
        <v>0</v>
      </c>
      <c r="V26" s="5">
        <f t="shared" si="7"/>
        <v>0</v>
      </c>
      <c r="W26" s="5">
        <f t="shared" si="8"/>
        <v>0</v>
      </c>
      <c r="X26" s="5">
        <f t="shared" si="9"/>
        <v>0</v>
      </c>
      <c r="Y26" s="5">
        <f t="shared" si="10"/>
        <v>0</v>
      </c>
      <c r="Z26" s="5">
        <f t="shared" si="11"/>
        <v>0</v>
      </c>
      <c r="AA26" s="5">
        <f t="shared" si="12"/>
        <v>0</v>
      </c>
      <c r="AB26" s="5">
        <f t="shared" si="13"/>
        <v>0</v>
      </c>
      <c r="AC26" s="5">
        <f t="shared" si="14"/>
        <v>0</v>
      </c>
      <c r="AD26" s="40">
        <f t="shared" si="15"/>
        <v>0</v>
      </c>
      <c r="AL26" s="101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403"/>
      <c r="AZ26" s="40"/>
    </row>
    <row r="27" spans="1:52" ht="39" customHeight="1">
      <c r="A27" s="81">
        <v>19</v>
      </c>
      <c r="B27" s="342"/>
      <c r="C27" s="342"/>
      <c r="D27" s="309"/>
      <c r="E27" s="39" t="str">
        <f t="shared" si="0"/>
        <v>Seleccione tipo correspondiente de 0 a 14</v>
      </c>
      <c r="F27" s="91"/>
      <c r="G27" s="94" t="s">
        <v>95</v>
      </c>
      <c r="H27" s="249"/>
      <c r="I27" s="307">
        <f t="shared" si="1"/>
        <v>0</v>
      </c>
      <c r="Q27" s="101">
        <f t="shared" si="2"/>
        <v>0</v>
      </c>
      <c r="R27" s="5">
        <f t="shared" si="3"/>
        <v>0</v>
      </c>
      <c r="S27" s="5">
        <f t="shared" si="4"/>
        <v>0</v>
      </c>
      <c r="T27" s="5">
        <f t="shared" si="5"/>
        <v>0</v>
      </c>
      <c r="U27" s="5">
        <f t="shared" si="6"/>
        <v>0</v>
      </c>
      <c r="V27" s="5">
        <f t="shared" si="7"/>
        <v>0</v>
      </c>
      <c r="W27" s="5">
        <f t="shared" si="8"/>
        <v>0</v>
      </c>
      <c r="X27" s="5">
        <f t="shared" si="9"/>
        <v>0</v>
      </c>
      <c r="Y27" s="5">
        <f t="shared" si="10"/>
        <v>0</v>
      </c>
      <c r="Z27" s="5">
        <f t="shared" si="11"/>
        <v>0</v>
      </c>
      <c r="AA27" s="5">
        <f t="shared" si="12"/>
        <v>0</v>
      </c>
      <c r="AB27" s="5">
        <f t="shared" si="13"/>
        <v>0</v>
      </c>
      <c r="AC27" s="5">
        <f t="shared" si="14"/>
        <v>0</v>
      </c>
      <c r="AD27" s="40">
        <f t="shared" si="15"/>
        <v>0</v>
      </c>
      <c r="AL27" s="101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403"/>
      <c r="AZ27" s="40"/>
    </row>
    <row r="28" spans="1:52" ht="39" customHeight="1">
      <c r="A28" s="81">
        <v>20</v>
      </c>
      <c r="B28" s="342"/>
      <c r="C28" s="342"/>
      <c r="D28" s="309"/>
      <c r="E28" s="39" t="str">
        <f t="shared" si="0"/>
        <v>Seleccione tipo correspondiente de 0 a 14</v>
      </c>
      <c r="F28" s="91"/>
      <c r="G28" s="94" t="s">
        <v>95</v>
      </c>
      <c r="H28" s="249"/>
      <c r="I28" s="307">
        <f t="shared" si="1"/>
        <v>0</v>
      </c>
      <c r="Q28" s="101">
        <f t="shared" si="2"/>
        <v>0</v>
      </c>
      <c r="R28" s="5">
        <f t="shared" si="3"/>
        <v>0</v>
      </c>
      <c r="S28" s="5">
        <f t="shared" si="4"/>
        <v>0</v>
      </c>
      <c r="T28" s="5">
        <f t="shared" si="5"/>
        <v>0</v>
      </c>
      <c r="U28" s="5">
        <f t="shared" si="6"/>
        <v>0</v>
      </c>
      <c r="V28" s="5">
        <f t="shared" si="7"/>
        <v>0</v>
      </c>
      <c r="W28" s="5">
        <f t="shared" si="8"/>
        <v>0</v>
      </c>
      <c r="X28" s="5">
        <f t="shared" si="9"/>
        <v>0</v>
      </c>
      <c r="Y28" s="5">
        <f t="shared" si="10"/>
        <v>0</v>
      </c>
      <c r="Z28" s="5">
        <f t="shared" si="11"/>
        <v>0</v>
      </c>
      <c r="AA28" s="5">
        <f t="shared" si="12"/>
        <v>0</v>
      </c>
      <c r="AB28" s="5">
        <f t="shared" si="13"/>
        <v>0</v>
      </c>
      <c r="AC28" s="5">
        <f t="shared" si="14"/>
        <v>0</v>
      </c>
      <c r="AD28" s="40">
        <f t="shared" si="15"/>
        <v>0</v>
      </c>
      <c r="AL28" s="101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403"/>
      <c r="AZ28" s="40"/>
    </row>
    <row r="29" spans="1:52" ht="39" customHeight="1">
      <c r="A29" s="81">
        <v>21</v>
      </c>
      <c r="B29" s="342"/>
      <c r="C29" s="342"/>
      <c r="D29" s="309"/>
      <c r="E29" s="39" t="str">
        <f t="shared" si="0"/>
        <v>Seleccione tipo correspondiente de 0 a 14</v>
      </c>
      <c r="F29" s="91"/>
      <c r="G29" s="94" t="s">
        <v>95</v>
      </c>
      <c r="H29" s="249"/>
      <c r="I29" s="307">
        <f t="shared" si="1"/>
        <v>0</v>
      </c>
      <c r="Q29" s="101">
        <f t="shared" si="2"/>
        <v>0</v>
      </c>
      <c r="R29" s="5">
        <f t="shared" si="3"/>
        <v>0</v>
      </c>
      <c r="S29" s="5">
        <f t="shared" si="4"/>
        <v>0</v>
      </c>
      <c r="T29" s="5">
        <f t="shared" si="5"/>
        <v>0</v>
      </c>
      <c r="U29" s="5">
        <f t="shared" si="6"/>
        <v>0</v>
      </c>
      <c r="V29" s="5">
        <f t="shared" si="7"/>
        <v>0</v>
      </c>
      <c r="W29" s="5">
        <f t="shared" si="8"/>
        <v>0</v>
      </c>
      <c r="X29" s="5">
        <f t="shared" si="9"/>
        <v>0</v>
      </c>
      <c r="Y29" s="5">
        <f t="shared" si="10"/>
        <v>0</v>
      </c>
      <c r="Z29" s="5">
        <f t="shared" si="11"/>
        <v>0</v>
      </c>
      <c r="AA29" s="5">
        <f t="shared" si="12"/>
        <v>0</v>
      </c>
      <c r="AB29" s="5">
        <f t="shared" si="13"/>
        <v>0</v>
      </c>
      <c r="AC29" s="5">
        <f t="shared" si="14"/>
        <v>0</v>
      </c>
      <c r="AD29" s="40">
        <f t="shared" si="15"/>
        <v>0</v>
      </c>
      <c r="AL29" s="101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403"/>
      <c r="AZ29" s="40"/>
    </row>
    <row r="30" spans="1:52" ht="39" customHeight="1">
      <c r="A30" s="81">
        <v>22</v>
      </c>
      <c r="B30" s="342"/>
      <c r="C30" s="342"/>
      <c r="D30" s="309"/>
      <c r="E30" s="39" t="str">
        <f t="shared" si="0"/>
        <v>Seleccione tipo correspondiente de 0 a 14</v>
      </c>
      <c r="F30" s="91"/>
      <c r="G30" s="94" t="s">
        <v>95</v>
      </c>
      <c r="H30" s="249"/>
      <c r="I30" s="307">
        <f t="shared" si="1"/>
        <v>0</v>
      </c>
      <c r="Q30" s="101">
        <f t="shared" si="2"/>
        <v>0</v>
      </c>
      <c r="R30" s="5">
        <f t="shared" si="3"/>
        <v>0</v>
      </c>
      <c r="S30" s="5">
        <f t="shared" si="4"/>
        <v>0</v>
      </c>
      <c r="T30" s="5">
        <f t="shared" si="5"/>
        <v>0</v>
      </c>
      <c r="U30" s="5">
        <f t="shared" si="6"/>
        <v>0</v>
      </c>
      <c r="V30" s="5">
        <f t="shared" si="7"/>
        <v>0</v>
      </c>
      <c r="W30" s="5">
        <f t="shared" si="8"/>
        <v>0</v>
      </c>
      <c r="X30" s="5">
        <f t="shared" si="9"/>
        <v>0</v>
      </c>
      <c r="Y30" s="5">
        <f t="shared" si="10"/>
        <v>0</v>
      </c>
      <c r="Z30" s="5">
        <f t="shared" si="11"/>
        <v>0</v>
      </c>
      <c r="AA30" s="5">
        <f t="shared" si="12"/>
        <v>0</v>
      </c>
      <c r="AB30" s="5">
        <f t="shared" si="13"/>
        <v>0</v>
      </c>
      <c r="AC30" s="5">
        <f t="shared" si="14"/>
        <v>0</v>
      </c>
      <c r="AD30" s="40">
        <f t="shared" si="15"/>
        <v>0</v>
      </c>
      <c r="AL30" s="101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403"/>
      <c r="AZ30" s="40"/>
    </row>
    <row r="31" spans="1:52" ht="39" customHeight="1">
      <c r="A31" s="81">
        <v>23</v>
      </c>
      <c r="B31" s="342"/>
      <c r="C31" s="342"/>
      <c r="D31" s="309"/>
      <c r="E31" s="39" t="str">
        <f t="shared" si="0"/>
        <v>Seleccione tipo correspondiente de 0 a 14</v>
      </c>
      <c r="F31" s="91"/>
      <c r="G31" s="94" t="s">
        <v>95</v>
      </c>
      <c r="H31" s="249"/>
      <c r="I31" s="307">
        <f t="shared" si="1"/>
        <v>0</v>
      </c>
      <c r="Q31" s="101">
        <f t="shared" si="2"/>
        <v>0</v>
      </c>
      <c r="R31" s="5">
        <f t="shared" si="3"/>
        <v>0</v>
      </c>
      <c r="S31" s="5">
        <f t="shared" si="4"/>
        <v>0</v>
      </c>
      <c r="T31" s="5">
        <f t="shared" si="5"/>
        <v>0</v>
      </c>
      <c r="U31" s="5">
        <f t="shared" si="6"/>
        <v>0</v>
      </c>
      <c r="V31" s="5">
        <f t="shared" si="7"/>
        <v>0</v>
      </c>
      <c r="W31" s="5">
        <f t="shared" si="8"/>
        <v>0</v>
      </c>
      <c r="X31" s="5">
        <f t="shared" si="9"/>
        <v>0</v>
      </c>
      <c r="Y31" s="5">
        <f t="shared" si="10"/>
        <v>0</v>
      </c>
      <c r="Z31" s="5">
        <f t="shared" si="11"/>
        <v>0</v>
      </c>
      <c r="AA31" s="5">
        <f t="shared" si="12"/>
        <v>0</v>
      </c>
      <c r="AB31" s="5">
        <f t="shared" si="13"/>
        <v>0</v>
      </c>
      <c r="AC31" s="5">
        <f t="shared" si="14"/>
        <v>0</v>
      </c>
      <c r="AD31" s="40">
        <f t="shared" si="15"/>
        <v>0</v>
      </c>
      <c r="AL31" s="101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403"/>
      <c r="AZ31" s="40"/>
    </row>
    <row r="32" spans="1:52" ht="39" customHeight="1">
      <c r="A32" s="81">
        <v>24</v>
      </c>
      <c r="B32" s="342"/>
      <c r="C32" s="342"/>
      <c r="D32" s="309"/>
      <c r="E32" s="39" t="str">
        <f t="shared" si="0"/>
        <v>Seleccione tipo correspondiente de 0 a 14</v>
      </c>
      <c r="F32" s="91"/>
      <c r="G32" s="94" t="s">
        <v>95</v>
      </c>
      <c r="H32" s="249"/>
      <c r="I32" s="307">
        <f t="shared" si="1"/>
        <v>0</v>
      </c>
      <c r="Q32" s="101">
        <f t="shared" si="2"/>
        <v>0</v>
      </c>
      <c r="R32" s="5">
        <f t="shared" si="3"/>
        <v>0</v>
      </c>
      <c r="S32" s="5">
        <f t="shared" si="4"/>
        <v>0</v>
      </c>
      <c r="T32" s="5">
        <f t="shared" si="5"/>
        <v>0</v>
      </c>
      <c r="U32" s="5">
        <f t="shared" si="6"/>
        <v>0</v>
      </c>
      <c r="V32" s="5">
        <f t="shared" si="7"/>
        <v>0</v>
      </c>
      <c r="W32" s="5">
        <f t="shared" si="8"/>
        <v>0</v>
      </c>
      <c r="X32" s="5">
        <f t="shared" si="9"/>
        <v>0</v>
      </c>
      <c r="Y32" s="5">
        <f t="shared" si="10"/>
        <v>0</v>
      </c>
      <c r="Z32" s="5">
        <f t="shared" si="11"/>
        <v>0</v>
      </c>
      <c r="AA32" s="5">
        <f t="shared" si="12"/>
        <v>0</v>
      </c>
      <c r="AB32" s="5">
        <f t="shared" si="13"/>
        <v>0</v>
      </c>
      <c r="AC32" s="5">
        <f t="shared" si="14"/>
        <v>0</v>
      </c>
      <c r="AD32" s="40">
        <f t="shared" si="15"/>
        <v>0</v>
      </c>
      <c r="AL32" s="101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403"/>
      <c r="AZ32" s="40"/>
    </row>
    <row r="33" spans="1:52" ht="39" customHeight="1">
      <c r="A33" s="81">
        <v>25</v>
      </c>
      <c r="B33" s="342"/>
      <c r="C33" s="342"/>
      <c r="D33" s="309"/>
      <c r="E33" s="39" t="str">
        <f t="shared" si="0"/>
        <v>Seleccione tipo correspondiente de 0 a 14</v>
      </c>
      <c r="F33" s="63"/>
      <c r="G33" s="94" t="s">
        <v>95</v>
      </c>
      <c r="H33" s="249"/>
      <c r="I33" s="307">
        <f t="shared" si="1"/>
        <v>0</v>
      </c>
      <c r="Q33" s="101">
        <f t="shared" si="2"/>
        <v>0</v>
      </c>
      <c r="R33" s="5">
        <f t="shared" si="3"/>
        <v>0</v>
      </c>
      <c r="S33" s="5">
        <f t="shared" si="4"/>
        <v>0</v>
      </c>
      <c r="T33" s="5">
        <f t="shared" si="5"/>
        <v>0</v>
      </c>
      <c r="U33" s="5">
        <f t="shared" si="6"/>
        <v>0</v>
      </c>
      <c r="V33" s="5">
        <f t="shared" si="7"/>
        <v>0</v>
      </c>
      <c r="W33" s="5">
        <f t="shared" si="8"/>
        <v>0</v>
      </c>
      <c r="X33" s="5">
        <f t="shared" si="9"/>
        <v>0</v>
      </c>
      <c r="Y33" s="5">
        <f t="shared" si="10"/>
        <v>0</v>
      </c>
      <c r="Z33" s="5">
        <f t="shared" si="11"/>
        <v>0</v>
      </c>
      <c r="AA33" s="5">
        <f t="shared" si="12"/>
        <v>0</v>
      </c>
      <c r="AB33" s="5">
        <f t="shared" si="13"/>
        <v>0</v>
      </c>
      <c r="AC33" s="5">
        <f t="shared" si="14"/>
        <v>0</v>
      </c>
      <c r="AD33" s="40">
        <f t="shared" si="15"/>
        <v>0</v>
      </c>
      <c r="AL33" s="101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403"/>
      <c r="AZ33" s="40"/>
    </row>
    <row r="34" spans="1:52" ht="39" customHeight="1">
      <c r="A34" s="81">
        <v>26</v>
      </c>
      <c r="B34" s="342"/>
      <c r="C34" s="342"/>
      <c r="D34" s="309"/>
      <c r="E34" s="39" t="str">
        <f t="shared" si="0"/>
        <v>Seleccione tipo correspondiente de 0 a 14</v>
      </c>
      <c r="F34" s="63"/>
      <c r="G34" s="94" t="s">
        <v>95</v>
      </c>
      <c r="H34" s="249"/>
      <c r="I34" s="307">
        <f t="shared" si="1"/>
        <v>0</v>
      </c>
      <c r="Q34" s="101">
        <f t="shared" si="2"/>
        <v>0</v>
      </c>
      <c r="R34" s="5">
        <f t="shared" si="3"/>
        <v>0</v>
      </c>
      <c r="S34" s="5">
        <f t="shared" si="4"/>
        <v>0</v>
      </c>
      <c r="T34" s="5">
        <f t="shared" si="5"/>
        <v>0</v>
      </c>
      <c r="U34" s="5">
        <f t="shared" si="6"/>
        <v>0</v>
      </c>
      <c r="V34" s="5">
        <f t="shared" si="7"/>
        <v>0</v>
      </c>
      <c r="W34" s="5">
        <f t="shared" si="8"/>
        <v>0</v>
      </c>
      <c r="X34" s="5">
        <f t="shared" si="9"/>
        <v>0</v>
      </c>
      <c r="Y34" s="5">
        <f t="shared" si="10"/>
        <v>0</v>
      </c>
      <c r="Z34" s="5">
        <f t="shared" si="11"/>
        <v>0</v>
      </c>
      <c r="AA34" s="5">
        <f t="shared" si="12"/>
        <v>0</v>
      </c>
      <c r="AB34" s="5">
        <f t="shared" si="13"/>
        <v>0</v>
      </c>
      <c r="AC34" s="5">
        <f t="shared" si="14"/>
        <v>0</v>
      </c>
      <c r="AD34" s="40">
        <f t="shared" si="15"/>
        <v>0</v>
      </c>
      <c r="AL34" s="101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403"/>
      <c r="AZ34" s="40"/>
    </row>
    <row r="35" spans="1:52" ht="39" customHeight="1">
      <c r="A35" s="81">
        <v>27</v>
      </c>
      <c r="B35" s="342"/>
      <c r="C35" s="342"/>
      <c r="D35" s="309"/>
      <c r="E35" s="39" t="str">
        <f t="shared" si="0"/>
        <v>Seleccione tipo correspondiente de 0 a 14</v>
      </c>
      <c r="F35" s="63"/>
      <c r="G35" s="94" t="s">
        <v>95</v>
      </c>
      <c r="H35" s="249"/>
      <c r="I35" s="307">
        <f t="shared" si="1"/>
        <v>0</v>
      </c>
      <c r="Q35" s="101">
        <f t="shared" si="2"/>
        <v>0</v>
      </c>
      <c r="R35" s="5">
        <f t="shared" si="3"/>
        <v>0</v>
      </c>
      <c r="S35" s="5">
        <f t="shared" si="4"/>
        <v>0</v>
      </c>
      <c r="T35" s="5">
        <f t="shared" si="5"/>
        <v>0</v>
      </c>
      <c r="U35" s="5">
        <f t="shared" si="6"/>
        <v>0</v>
      </c>
      <c r="V35" s="5">
        <f t="shared" si="7"/>
        <v>0</v>
      </c>
      <c r="W35" s="5">
        <f t="shared" si="8"/>
        <v>0</v>
      </c>
      <c r="X35" s="5">
        <f t="shared" si="9"/>
        <v>0</v>
      </c>
      <c r="Y35" s="5">
        <f t="shared" si="10"/>
        <v>0</v>
      </c>
      <c r="Z35" s="5">
        <f t="shared" si="11"/>
        <v>0</v>
      </c>
      <c r="AA35" s="5">
        <f t="shared" si="12"/>
        <v>0</v>
      </c>
      <c r="AB35" s="5">
        <f t="shared" si="13"/>
        <v>0</v>
      </c>
      <c r="AC35" s="5">
        <f t="shared" si="14"/>
        <v>0</v>
      </c>
      <c r="AD35" s="40">
        <f t="shared" si="15"/>
        <v>0</v>
      </c>
      <c r="AL35" s="101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403"/>
      <c r="AZ35" s="40"/>
    </row>
    <row r="36" spans="1:52" ht="39" customHeight="1">
      <c r="A36" s="81">
        <v>28</v>
      </c>
      <c r="B36" s="342"/>
      <c r="C36" s="342"/>
      <c r="D36" s="309"/>
      <c r="E36" s="39" t="str">
        <f t="shared" si="0"/>
        <v>Seleccione tipo correspondiente de 0 a 14</v>
      </c>
      <c r="F36" s="63"/>
      <c r="G36" s="94" t="s">
        <v>95</v>
      </c>
      <c r="H36" s="249"/>
      <c r="I36" s="307">
        <f t="shared" si="1"/>
        <v>0</v>
      </c>
      <c r="Q36" s="101">
        <f t="shared" si="2"/>
        <v>0</v>
      </c>
      <c r="R36" s="5">
        <f t="shared" si="3"/>
        <v>0</v>
      </c>
      <c r="S36" s="5">
        <f t="shared" si="4"/>
        <v>0</v>
      </c>
      <c r="T36" s="5">
        <f t="shared" si="5"/>
        <v>0</v>
      </c>
      <c r="U36" s="5">
        <f t="shared" si="6"/>
        <v>0</v>
      </c>
      <c r="V36" s="5">
        <f t="shared" si="7"/>
        <v>0</v>
      </c>
      <c r="W36" s="5">
        <f t="shared" si="8"/>
        <v>0</v>
      </c>
      <c r="X36" s="5">
        <f t="shared" si="9"/>
        <v>0</v>
      </c>
      <c r="Y36" s="5">
        <f t="shared" si="10"/>
        <v>0</v>
      </c>
      <c r="Z36" s="5">
        <f t="shared" si="11"/>
        <v>0</v>
      </c>
      <c r="AA36" s="5">
        <f t="shared" si="12"/>
        <v>0</v>
      </c>
      <c r="AB36" s="5">
        <f t="shared" si="13"/>
        <v>0</v>
      </c>
      <c r="AC36" s="5">
        <f t="shared" si="14"/>
        <v>0</v>
      </c>
      <c r="AD36" s="40">
        <f t="shared" si="15"/>
        <v>0</v>
      </c>
      <c r="AL36" s="101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403"/>
      <c r="AZ36" s="40"/>
    </row>
    <row r="37" spans="1:52" ht="39" customHeight="1">
      <c r="A37" s="81">
        <v>29</v>
      </c>
      <c r="B37" s="342"/>
      <c r="C37" s="342"/>
      <c r="D37" s="309"/>
      <c r="E37" s="39" t="str">
        <f t="shared" si="0"/>
        <v>Seleccione tipo correspondiente de 0 a 14</v>
      </c>
      <c r="F37" s="63"/>
      <c r="G37" s="94" t="s">
        <v>95</v>
      </c>
      <c r="H37" s="249"/>
      <c r="I37" s="307">
        <f t="shared" si="1"/>
        <v>0</v>
      </c>
      <c r="Q37" s="101">
        <f t="shared" si="2"/>
        <v>0</v>
      </c>
      <c r="R37" s="5">
        <f t="shared" si="3"/>
        <v>0</v>
      </c>
      <c r="S37" s="5">
        <f t="shared" si="4"/>
        <v>0</v>
      </c>
      <c r="T37" s="5">
        <f t="shared" si="5"/>
        <v>0</v>
      </c>
      <c r="U37" s="5">
        <f t="shared" si="6"/>
        <v>0</v>
      </c>
      <c r="V37" s="5">
        <f t="shared" si="7"/>
        <v>0</v>
      </c>
      <c r="W37" s="5">
        <f t="shared" si="8"/>
        <v>0</v>
      </c>
      <c r="X37" s="5">
        <f t="shared" si="9"/>
        <v>0</v>
      </c>
      <c r="Y37" s="5">
        <f t="shared" si="10"/>
        <v>0</v>
      </c>
      <c r="Z37" s="5">
        <f t="shared" si="11"/>
        <v>0</v>
      </c>
      <c r="AA37" s="5">
        <f t="shared" si="12"/>
        <v>0</v>
      </c>
      <c r="AB37" s="5">
        <f t="shared" si="13"/>
        <v>0</v>
      </c>
      <c r="AC37" s="5">
        <f t="shared" si="14"/>
        <v>0</v>
      </c>
      <c r="AD37" s="40">
        <f t="shared" si="15"/>
        <v>0</v>
      </c>
      <c r="AL37" s="101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403"/>
      <c r="AZ37" s="40"/>
    </row>
    <row r="38" spans="1:52" ht="39" customHeight="1">
      <c r="A38" s="81">
        <v>30</v>
      </c>
      <c r="B38" s="342"/>
      <c r="C38" s="342"/>
      <c r="D38" s="309"/>
      <c r="E38" s="39" t="str">
        <f t="shared" si="0"/>
        <v>Seleccione tipo correspondiente de 0 a 14</v>
      </c>
      <c r="F38" s="63"/>
      <c r="G38" s="94" t="s">
        <v>95</v>
      </c>
      <c r="H38" s="249"/>
      <c r="I38" s="307">
        <f t="shared" si="1"/>
        <v>0</v>
      </c>
      <c r="Q38" s="101">
        <f t="shared" si="2"/>
        <v>0</v>
      </c>
      <c r="R38" s="5">
        <f t="shared" si="3"/>
        <v>0</v>
      </c>
      <c r="S38" s="5">
        <f t="shared" si="4"/>
        <v>0</v>
      </c>
      <c r="T38" s="5">
        <f t="shared" si="5"/>
        <v>0</v>
      </c>
      <c r="U38" s="5">
        <f t="shared" si="6"/>
        <v>0</v>
      </c>
      <c r="V38" s="5">
        <f t="shared" si="7"/>
        <v>0</v>
      </c>
      <c r="W38" s="5">
        <f t="shared" si="8"/>
        <v>0</v>
      </c>
      <c r="X38" s="5">
        <f t="shared" si="9"/>
        <v>0</v>
      </c>
      <c r="Y38" s="5">
        <f t="shared" si="10"/>
        <v>0</v>
      </c>
      <c r="Z38" s="5">
        <f t="shared" si="11"/>
        <v>0</v>
      </c>
      <c r="AA38" s="5">
        <f t="shared" si="12"/>
        <v>0</v>
      </c>
      <c r="AB38" s="5">
        <f t="shared" si="13"/>
        <v>0</v>
      </c>
      <c r="AC38" s="5">
        <f t="shared" si="14"/>
        <v>0</v>
      </c>
      <c r="AD38" s="40">
        <f t="shared" si="15"/>
        <v>0</v>
      </c>
      <c r="AL38" s="101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03"/>
      <c r="AZ38" s="40"/>
    </row>
    <row r="39" spans="1:52" ht="39" customHeight="1">
      <c r="A39" s="81">
        <v>31</v>
      </c>
      <c r="B39" s="342"/>
      <c r="C39" s="342"/>
      <c r="D39" s="309"/>
      <c r="E39" s="39" t="str">
        <f t="shared" si="0"/>
        <v>Seleccione tipo correspondiente de 0 a 14</v>
      </c>
      <c r="F39" s="63"/>
      <c r="G39" s="94" t="s">
        <v>95</v>
      </c>
      <c r="H39" s="249"/>
      <c r="I39" s="307">
        <f t="shared" si="1"/>
        <v>0</v>
      </c>
      <c r="Q39" s="101">
        <f t="shared" si="2"/>
        <v>0</v>
      </c>
      <c r="R39" s="5">
        <f t="shared" si="3"/>
        <v>0</v>
      </c>
      <c r="S39" s="5">
        <f t="shared" si="4"/>
        <v>0</v>
      </c>
      <c r="T39" s="5">
        <f t="shared" si="5"/>
        <v>0</v>
      </c>
      <c r="U39" s="5">
        <f t="shared" si="6"/>
        <v>0</v>
      </c>
      <c r="V39" s="5">
        <f t="shared" si="7"/>
        <v>0</v>
      </c>
      <c r="W39" s="5">
        <f t="shared" si="8"/>
        <v>0</v>
      </c>
      <c r="X39" s="5">
        <f t="shared" si="9"/>
        <v>0</v>
      </c>
      <c r="Y39" s="5">
        <f t="shared" si="10"/>
        <v>0</v>
      </c>
      <c r="Z39" s="5">
        <f t="shared" si="11"/>
        <v>0</v>
      </c>
      <c r="AA39" s="5">
        <f t="shared" si="12"/>
        <v>0</v>
      </c>
      <c r="AB39" s="5">
        <f t="shared" si="13"/>
        <v>0</v>
      </c>
      <c r="AC39" s="5">
        <f t="shared" si="14"/>
        <v>0</v>
      </c>
      <c r="AD39" s="40">
        <f t="shared" si="15"/>
        <v>0</v>
      </c>
      <c r="AL39" s="10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403"/>
      <c r="AZ39" s="40"/>
    </row>
    <row r="40" spans="1:52" ht="39" customHeight="1">
      <c r="A40" s="81">
        <v>32</v>
      </c>
      <c r="B40" s="342"/>
      <c r="C40" s="342"/>
      <c r="D40" s="309"/>
      <c r="E40" s="39" t="str">
        <f t="shared" si="0"/>
        <v>Seleccione tipo correspondiente de 0 a 14</v>
      </c>
      <c r="F40" s="63"/>
      <c r="G40" s="94" t="s">
        <v>95</v>
      </c>
      <c r="H40" s="249"/>
      <c r="I40" s="307">
        <f t="shared" si="1"/>
        <v>0</v>
      </c>
      <c r="Q40" s="101">
        <f t="shared" si="2"/>
        <v>0</v>
      </c>
      <c r="R40" s="5">
        <f t="shared" si="3"/>
        <v>0</v>
      </c>
      <c r="S40" s="5">
        <f t="shared" si="4"/>
        <v>0</v>
      </c>
      <c r="T40" s="5">
        <f t="shared" si="5"/>
        <v>0</v>
      </c>
      <c r="U40" s="5">
        <f t="shared" si="6"/>
        <v>0</v>
      </c>
      <c r="V40" s="5">
        <f t="shared" si="7"/>
        <v>0</v>
      </c>
      <c r="W40" s="5">
        <f t="shared" si="8"/>
        <v>0</v>
      </c>
      <c r="X40" s="5">
        <f t="shared" si="9"/>
        <v>0</v>
      </c>
      <c r="Y40" s="5">
        <f t="shared" si="10"/>
        <v>0</v>
      </c>
      <c r="Z40" s="5">
        <f t="shared" si="11"/>
        <v>0</v>
      </c>
      <c r="AA40" s="5">
        <f t="shared" si="12"/>
        <v>0</v>
      </c>
      <c r="AB40" s="5">
        <f t="shared" si="13"/>
        <v>0</v>
      </c>
      <c r="AC40" s="5">
        <f t="shared" si="14"/>
        <v>0</v>
      </c>
      <c r="AD40" s="40">
        <f t="shared" si="15"/>
        <v>0</v>
      </c>
      <c r="AL40" s="10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403"/>
      <c r="AZ40" s="40"/>
    </row>
    <row r="41" spans="1:52" ht="39" customHeight="1">
      <c r="A41" s="81">
        <v>33</v>
      </c>
      <c r="B41" s="342"/>
      <c r="C41" s="342"/>
      <c r="D41" s="309"/>
      <c r="E41" s="39" t="str">
        <f t="shared" si="0"/>
        <v>Seleccione tipo correspondiente de 0 a 14</v>
      </c>
      <c r="F41" s="63"/>
      <c r="G41" s="94" t="s">
        <v>95</v>
      </c>
      <c r="H41" s="249"/>
      <c r="I41" s="307">
        <f t="shared" si="1"/>
        <v>0</v>
      </c>
      <c r="Q41" s="101">
        <f t="shared" si="2"/>
        <v>0</v>
      </c>
      <c r="R41" s="5">
        <f t="shared" si="3"/>
        <v>0</v>
      </c>
      <c r="S41" s="5">
        <f t="shared" si="4"/>
        <v>0</v>
      </c>
      <c r="T41" s="5">
        <f t="shared" si="5"/>
        <v>0</v>
      </c>
      <c r="U41" s="5">
        <f t="shared" si="6"/>
        <v>0</v>
      </c>
      <c r="V41" s="5">
        <f t="shared" si="7"/>
        <v>0</v>
      </c>
      <c r="W41" s="5">
        <f t="shared" si="8"/>
        <v>0</v>
      </c>
      <c r="X41" s="5">
        <f t="shared" si="9"/>
        <v>0</v>
      </c>
      <c r="Y41" s="5">
        <f t="shared" si="10"/>
        <v>0</v>
      </c>
      <c r="Z41" s="5">
        <f t="shared" si="11"/>
        <v>0</v>
      </c>
      <c r="AA41" s="5">
        <f t="shared" si="12"/>
        <v>0</v>
      </c>
      <c r="AB41" s="5">
        <f t="shared" si="13"/>
        <v>0</v>
      </c>
      <c r="AC41" s="5">
        <f t="shared" si="14"/>
        <v>0</v>
      </c>
      <c r="AD41" s="40">
        <f t="shared" si="15"/>
        <v>0</v>
      </c>
      <c r="AL41" s="101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403"/>
      <c r="AZ41" s="40"/>
    </row>
    <row r="42" spans="1:52" ht="39" customHeight="1">
      <c r="A42" s="81">
        <v>34</v>
      </c>
      <c r="B42" s="342"/>
      <c r="C42" s="342"/>
      <c r="D42" s="309"/>
      <c r="E42" s="39" t="str">
        <f t="shared" si="0"/>
        <v>Seleccione tipo correspondiente de 0 a 14</v>
      </c>
      <c r="F42" s="63"/>
      <c r="G42" s="94" t="s">
        <v>95</v>
      </c>
      <c r="H42" s="249"/>
      <c r="I42" s="307">
        <f t="shared" si="1"/>
        <v>0</v>
      </c>
      <c r="Q42" s="101">
        <f t="shared" si="2"/>
        <v>0</v>
      </c>
      <c r="R42" s="5">
        <f t="shared" si="3"/>
        <v>0</v>
      </c>
      <c r="S42" s="5">
        <f t="shared" si="4"/>
        <v>0</v>
      </c>
      <c r="T42" s="5">
        <f t="shared" si="5"/>
        <v>0</v>
      </c>
      <c r="U42" s="5">
        <f t="shared" si="6"/>
        <v>0</v>
      </c>
      <c r="V42" s="5">
        <f t="shared" si="7"/>
        <v>0</v>
      </c>
      <c r="W42" s="5">
        <f t="shared" si="8"/>
        <v>0</v>
      </c>
      <c r="X42" s="5">
        <f t="shared" si="9"/>
        <v>0</v>
      </c>
      <c r="Y42" s="5">
        <f t="shared" si="10"/>
        <v>0</v>
      </c>
      <c r="Z42" s="5">
        <f t="shared" si="11"/>
        <v>0</v>
      </c>
      <c r="AA42" s="5">
        <f t="shared" si="12"/>
        <v>0</v>
      </c>
      <c r="AB42" s="5">
        <f t="shared" si="13"/>
        <v>0</v>
      </c>
      <c r="AC42" s="5">
        <f t="shared" si="14"/>
        <v>0</v>
      </c>
      <c r="AD42" s="40">
        <f t="shared" si="15"/>
        <v>0</v>
      </c>
      <c r="AL42" s="101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403"/>
      <c r="AZ42" s="40"/>
    </row>
    <row r="43" spans="1:52" ht="39" customHeight="1">
      <c r="A43" s="81">
        <v>35</v>
      </c>
      <c r="B43" s="342"/>
      <c r="C43" s="342"/>
      <c r="D43" s="309"/>
      <c r="E43" s="39" t="str">
        <f t="shared" si="0"/>
        <v>Seleccione tipo correspondiente de 0 a 14</v>
      </c>
      <c r="F43" s="63"/>
      <c r="G43" s="94" t="s">
        <v>95</v>
      </c>
      <c r="H43" s="249"/>
      <c r="I43" s="307">
        <f t="shared" si="1"/>
        <v>0</v>
      </c>
      <c r="Q43" s="101">
        <f t="shared" si="2"/>
        <v>0</v>
      </c>
      <c r="R43" s="5">
        <f t="shared" si="3"/>
        <v>0</v>
      </c>
      <c r="S43" s="5">
        <f t="shared" si="4"/>
        <v>0</v>
      </c>
      <c r="T43" s="5">
        <f t="shared" si="5"/>
        <v>0</v>
      </c>
      <c r="U43" s="5">
        <f t="shared" si="6"/>
        <v>0</v>
      </c>
      <c r="V43" s="5">
        <f t="shared" si="7"/>
        <v>0</v>
      </c>
      <c r="W43" s="5">
        <f t="shared" si="8"/>
        <v>0</v>
      </c>
      <c r="X43" s="5">
        <f t="shared" si="9"/>
        <v>0</v>
      </c>
      <c r="Y43" s="5">
        <f t="shared" si="10"/>
        <v>0</v>
      </c>
      <c r="Z43" s="5">
        <f t="shared" si="11"/>
        <v>0</v>
      </c>
      <c r="AA43" s="5">
        <f t="shared" si="12"/>
        <v>0</v>
      </c>
      <c r="AB43" s="5">
        <f t="shared" si="13"/>
        <v>0</v>
      </c>
      <c r="AC43" s="5">
        <f t="shared" si="14"/>
        <v>0</v>
      </c>
      <c r="AD43" s="40">
        <f t="shared" si="15"/>
        <v>0</v>
      </c>
      <c r="AL43" s="101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403"/>
      <c r="AZ43" s="40"/>
    </row>
    <row r="44" spans="1:52" ht="39" customHeight="1">
      <c r="A44" s="81">
        <v>36</v>
      </c>
      <c r="B44" s="342"/>
      <c r="C44" s="342"/>
      <c r="D44" s="309"/>
      <c r="E44" s="39" t="str">
        <f t="shared" si="0"/>
        <v>Seleccione tipo correspondiente de 0 a 14</v>
      </c>
      <c r="F44" s="63"/>
      <c r="G44" s="94" t="s">
        <v>95</v>
      </c>
      <c r="H44" s="249"/>
      <c r="I44" s="307">
        <f t="shared" si="1"/>
        <v>0</v>
      </c>
      <c r="Q44" s="101">
        <f t="shared" si="2"/>
        <v>0</v>
      </c>
      <c r="R44" s="5">
        <f t="shared" si="3"/>
        <v>0</v>
      </c>
      <c r="S44" s="5">
        <f t="shared" si="4"/>
        <v>0</v>
      </c>
      <c r="T44" s="5">
        <f t="shared" si="5"/>
        <v>0</v>
      </c>
      <c r="U44" s="5">
        <f t="shared" si="6"/>
        <v>0</v>
      </c>
      <c r="V44" s="5">
        <f t="shared" si="7"/>
        <v>0</v>
      </c>
      <c r="W44" s="5">
        <f t="shared" si="8"/>
        <v>0</v>
      </c>
      <c r="X44" s="5">
        <f t="shared" si="9"/>
        <v>0</v>
      </c>
      <c r="Y44" s="5">
        <f t="shared" si="10"/>
        <v>0</v>
      </c>
      <c r="Z44" s="5">
        <f t="shared" si="11"/>
        <v>0</v>
      </c>
      <c r="AA44" s="5">
        <f t="shared" si="12"/>
        <v>0</v>
      </c>
      <c r="AB44" s="5">
        <f t="shared" si="13"/>
        <v>0</v>
      </c>
      <c r="AC44" s="5">
        <f t="shared" si="14"/>
        <v>0</v>
      </c>
      <c r="AD44" s="40">
        <f t="shared" si="15"/>
        <v>0</v>
      </c>
      <c r="AL44" s="101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403"/>
      <c r="AZ44" s="40"/>
    </row>
    <row r="45" spans="1:52" ht="39" customHeight="1">
      <c r="A45" s="81">
        <v>37</v>
      </c>
      <c r="B45" s="342"/>
      <c r="C45" s="342"/>
      <c r="D45" s="309"/>
      <c r="E45" s="39" t="str">
        <f t="shared" si="0"/>
        <v>Seleccione tipo correspondiente de 0 a 14</v>
      </c>
      <c r="F45" s="63"/>
      <c r="G45" s="94" t="s">
        <v>95</v>
      </c>
      <c r="H45" s="249"/>
      <c r="I45" s="307">
        <f t="shared" si="1"/>
        <v>0</v>
      </c>
      <c r="Q45" s="101">
        <f t="shared" si="2"/>
        <v>0</v>
      </c>
      <c r="R45" s="5">
        <f t="shared" si="3"/>
        <v>0</v>
      </c>
      <c r="S45" s="5">
        <f t="shared" si="4"/>
        <v>0</v>
      </c>
      <c r="T45" s="5">
        <f t="shared" si="5"/>
        <v>0</v>
      </c>
      <c r="U45" s="5">
        <f t="shared" si="6"/>
        <v>0</v>
      </c>
      <c r="V45" s="5">
        <f t="shared" si="7"/>
        <v>0</v>
      </c>
      <c r="W45" s="5">
        <f t="shared" si="8"/>
        <v>0</v>
      </c>
      <c r="X45" s="5">
        <f t="shared" si="9"/>
        <v>0</v>
      </c>
      <c r="Y45" s="5">
        <f t="shared" si="10"/>
        <v>0</v>
      </c>
      <c r="Z45" s="5">
        <f t="shared" si="11"/>
        <v>0</v>
      </c>
      <c r="AA45" s="5">
        <f t="shared" si="12"/>
        <v>0</v>
      </c>
      <c r="AB45" s="5">
        <f t="shared" si="13"/>
        <v>0</v>
      </c>
      <c r="AC45" s="5">
        <f t="shared" si="14"/>
        <v>0</v>
      </c>
      <c r="AD45" s="40">
        <f t="shared" si="15"/>
        <v>0</v>
      </c>
      <c r="AL45" s="101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403"/>
      <c r="AZ45" s="40"/>
    </row>
    <row r="46" spans="1:52" ht="39" customHeight="1">
      <c r="A46" s="81">
        <v>38</v>
      </c>
      <c r="B46" s="342"/>
      <c r="C46" s="342"/>
      <c r="D46" s="309"/>
      <c r="E46" s="39" t="str">
        <f t="shared" si="0"/>
        <v>Seleccione tipo correspondiente de 0 a 14</v>
      </c>
      <c r="F46" s="63"/>
      <c r="G46" s="94" t="s">
        <v>95</v>
      </c>
      <c r="H46" s="249"/>
      <c r="I46" s="307">
        <f t="shared" si="1"/>
        <v>0</v>
      </c>
      <c r="Q46" s="101">
        <f t="shared" si="2"/>
        <v>0</v>
      </c>
      <c r="R46" s="5">
        <f t="shared" si="3"/>
        <v>0</v>
      </c>
      <c r="S46" s="5">
        <f t="shared" si="4"/>
        <v>0</v>
      </c>
      <c r="T46" s="5">
        <f t="shared" si="5"/>
        <v>0</v>
      </c>
      <c r="U46" s="5">
        <f t="shared" si="6"/>
        <v>0</v>
      </c>
      <c r="V46" s="5">
        <f t="shared" si="7"/>
        <v>0</v>
      </c>
      <c r="W46" s="5">
        <f t="shared" si="8"/>
        <v>0</v>
      </c>
      <c r="X46" s="5">
        <f t="shared" si="9"/>
        <v>0</v>
      </c>
      <c r="Y46" s="5">
        <f t="shared" si="10"/>
        <v>0</v>
      </c>
      <c r="Z46" s="5">
        <f t="shared" si="11"/>
        <v>0</v>
      </c>
      <c r="AA46" s="5">
        <f t="shared" si="12"/>
        <v>0</v>
      </c>
      <c r="AB46" s="5">
        <f t="shared" si="13"/>
        <v>0</v>
      </c>
      <c r="AC46" s="5">
        <f t="shared" si="14"/>
        <v>0</v>
      </c>
      <c r="AD46" s="40">
        <f t="shared" si="15"/>
        <v>0</v>
      </c>
      <c r="AL46" s="101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403"/>
      <c r="AZ46" s="40"/>
    </row>
    <row r="47" spans="1:52" ht="39" customHeight="1">
      <c r="A47" s="81">
        <v>39</v>
      </c>
      <c r="B47" s="342"/>
      <c r="C47" s="342"/>
      <c r="D47" s="309"/>
      <c r="E47" s="39" t="str">
        <f t="shared" si="0"/>
        <v>Seleccione tipo correspondiente de 0 a 14</v>
      </c>
      <c r="F47" s="63"/>
      <c r="G47" s="94" t="s">
        <v>95</v>
      </c>
      <c r="H47" s="249"/>
      <c r="I47" s="307">
        <f t="shared" si="1"/>
        <v>0</v>
      </c>
      <c r="Q47" s="101">
        <f t="shared" si="2"/>
        <v>0</v>
      </c>
      <c r="R47" s="5">
        <f t="shared" si="3"/>
        <v>0</v>
      </c>
      <c r="S47" s="5">
        <f t="shared" si="4"/>
        <v>0</v>
      </c>
      <c r="T47" s="5">
        <f t="shared" si="5"/>
        <v>0</v>
      </c>
      <c r="U47" s="5">
        <f t="shared" si="6"/>
        <v>0</v>
      </c>
      <c r="V47" s="5">
        <f t="shared" si="7"/>
        <v>0</v>
      </c>
      <c r="W47" s="5">
        <f t="shared" si="8"/>
        <v>0</v>
      </c>
      <c r="X47" s="5">
        <f t="shared" si="9"/>
        <v>0</v>
      </c>
      <c r="Y47" s="5">
        <f t="shared" si="10"/>
        <v>0</v>
      </c>
      <c r="Z47" s="5">
        <f t="shared" si="11"/>
        <v>0</v>
      </c>
      <c r="AA47" s="5">
        <f t="shared" si="12"/>
        <v>0</v>
      </c>
      <c r="AB47" s="5">
        <f t="shared" si="13"/>
        <v>0</v>
      </c>
      <c r="AC47" s="5">
        <f t="shared" si="14"/>
        <v>0</v>
      </c>
      <c r="AD47" s="40">
        <f t="shared" si="15"/>
        <v>0</v>
      </c>
      <c r="AL47" s="101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403"/>
      <c r="AZ47" s="40"/>
    </row>
    <row r="48" spans="1:52" ht="39" customHeight="1">
      <c r="A48" s="81">
        <v>40</v>
      </c>
      <c r="B48" s="342"/>
      <c r="C48" s="342"/>
      <c r="D48" s="309"/>
      <c r="E48" s="39" t="str">
        <f t="shared" si="0"/>
        <v>Seleccione tipo correspondiente de 0 a 14</v>
      </c>
      <c r="F48" s="63"/>
      <c r="G48" s="94" t="s">
        <v>95</v>
      </c>
      <c r="H48" s="249"/>
      <c r="I48" s="307">
        <f t="shared" si="1"/>
        <v>0</v>
      </c>
      <c r="Q48" s="101">
        <f t="shared" si="2"/>
        <v>0</v>
      </c>
      <c r="R48" s="5">
        <f t="shared" si="3"/>
        <v>0</v>
      </c>
      <c r="S48" s="5">
        <f t="shared" si="4"/>
        <v>0</v>
      </c>
      <c r="T48" s="5">
        <f t="shared" si="5"/>
        <v>0</v>
      </c>
      <c r="U48" s="5">
        <f t="shared" si="6"/>
        <v>0</v>
      </c>
      <c r="V48" s="5">
        <f t="shared" si="7"/>
        <v>0</v>
      </c>
      <c r="W48" s="5">
        <f t="shared" si="8"/>
        <v>0</v>
      </c>
      <c r="X48" s="5">
        <f t="shared" si="9"/>
        <v>0</v>
      </c>
      <c r="Y48" s="5">
        <f t="shared" si="10"/>
        <v>0</v>
      </c>
      <c r="Z48" s="5">
        <f t="shared" si="11"/>
        <v>0</v>
      </c>
      <c r="AA48" s="5">
        <f t="shared" si="12"/>
        <v>0</v>
      </c>
      <c r="AB48" s="5">
        <f t="shared" si="13"/>
        <v>0</v>
      </c>
      <c r="AC48" s="5">
        <f t="shared" si="14"/>
        <v>0</v>
      </c>
      <c r="AD48" s="40">
        <f t="shared" si="15"/>
        <v>0</v>
      </c>
      <c r="AL48" s="101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403"/>
      <c r="AZ48" s="40"/>
    </row>
    <row r="49" spans="1:52" ht="39" customHeight="1">
      <c r="A49" s="81">
        <v>41</v>
      </c>
      <c r="B49" s="342"/>
      <c r="C49" s="342"/>
      <c r="D49" s="309"/>
      <c r="E49" s="39" t="str">
        <f t="shared" si="0"/>
        <v>Seleccione tipo correspondiente de 0 a 14</v>
      </c>
      <c r="F49" s="63"/>
      <c r="G49" s="94" t="s">
        <v>95</v>
      </c>
      <c r="H49" s="249"/>
      <c r="I49" s="307">
        <f t="shared" si="1"/>
        <v>0</v>
      </c>
      <c r="Q49" s="101">
        <f t="shared" si="2"/>
        <v>0</v>
      </c>
      <c r="R49" s="5">
        <f t="shared" si="3"/>
        <v>0</v>
      </c>
      <c r="S49" s="5">
        <f t="shared" si="4"/>
        <v>0</v>
      </c>
      <c r="T49" s="5">
        <f t="shared" si="5"/>
        <v>0</v>
      </c>
      <c r="U49" s="5">
        <f t="shared" si="6"/>
        <v>0</v>
      </c>
      <c r="V49" s="5">
        <f t="shared" si="7"/>
        <v>0</v>
      </c>
      <c r="W49" s="5">
        <f t="shared" si="8"/>
        <v>0</v>
      </c>
      <c r="X49" s="5">
        <f t="shared" si="9"/>
        <v>0</v>
      </c>
      <c r="Y49" s="5">
        <f t="shared" si="10"/>
        <v>0</v>
      </c>
      <c r="Z49" s="5">
        <f t="shared" si="11"/>
        <v>0</v>
      </c>
      <c r="AA49" s="5">
        <f t="shared" si="12"/>
        <v>0</v>
      </c>
      <c r="AB49" s="5">
        <f t="shared" si="13"/>
        <v>0</v>
      </c>
      <c r="AC49" s="5">
        <f t="shared" si="14"/>
        <v>0</v>
      </c>
      <c r="AD49" s="40">
        <f t="shared" si="15"/>
        <v>0</v>
      </c>
      <c r="AL49" s="101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403"/>
      <c r="AZ49" s="40"/>
    </row>
    <row r="50" spans="1:52" ht="39" customHeight="1">
      <c r="A50" s="81">
        <v>42</v>
      </c>
      <c r="B50" s="342"/>
      <c r="C50" s="342"/>
      <c r="D50" s="309"/>
      <c r="E50" s="39" t="str">
        <f t="shared" si="0"/>
        <v>Seleccione tipo correspondiente de 0 a 14</v>
      </c>
      <c r="F50" s="63"/>
      <c r="G50" s="94" t="s">
        <v>95</v>
      </c>
      <c r="H50" s="249"/>
      <c r="I50" s="307">
        <f t="shared" si="1"/>
        <v>0</v>
      </c>
      <c r="Q50" s="101">
        <f t="shared" si="2"/>
        <v>0</v>
      </c>
      <c r="R50" s="5">
        <f t="shared" si="3"/>
        <v>0</v>
      </c>
      <c r="S50" s="5">
        <f t="shared" si="4"/>
        <v>0</v>
      </c>
      <c r="T50" s="5">
        <f t="shared" si="5"/>
        <v>0</v>
      </c>
      <c r="U50" s="5">
        <f t="shared" si="6"/>
        <v>0</v>
      </c>
      <c r="V50" s="5">
        <f t="shared" si="7"/>
        <v>0</v>
      </c>
      <c r="W50" s="5">
        <f t="shared" si="8"/>
        <v>0</v>
      </c>
      <c r="X50" s="5">
        <f t="shared" si="9"/>
        <v>0</v>
      </c>
      <c r="Y50" s="5">
        <f t="shared" si="10"/>
        <v>0</v>
      </c>
      <c r="Z50" s="5">
        <f t="shared" si="11"/>
        <v>0</v>
      </c>
      <c r="AA50" s="5">
        <f t="shared" si="12"/>
        <v>0</v>
      </c>
      <c r="AB50" s="5">
        <f t="shared" si="13"/>
        <v>0</v>
      </c>
      <c r="AC50" s="5">
        <f t="shared" si="14"/>
        <v>0</v>
      </c>
      <c r="AD50" s="40">
        <f t="shared" si="15"/>
        <v>0</v>
      </c>
      <c r="AL50" s="101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403"/>
      <c r="AZ50" s="40"/>
    </row>
    <row r="51" spans="1:52" ht="39" customHeight="1">
      <c r="A51" s="81">
        <v>43</v>
      </c>
      <c r="B51" s="342"/>
      <c r="C51" s="342"/>
      <c r="D51" s="309"/>
      <c r="E51" s="39" t="str">
        <f t="shared" si="0"/>
        <v>Seleccione tipo correspondiente de 0 a 14</v>
      </c>
      <c r="F51" s="63"/>
      <c r="G51" s="94" t="s">
        <v>95</v>
      </c>
      <c r="H51" s="249"/>
      <c r="I51" s="307">
        <f t="shared" si="1"/>
        <v>0</v>
      </c>
      <c r="Q51" s="101">
        <f t="shared" si="2"/>
        <v>0</v>
      </c>
      <c r="R51" s="5">
        <f t="shared" si="3"/>
        <v>0</v>
      </c>
      <c r="S51" s="5">
        <f t="shared" si="4"/>
        <v>0</v>
      </c>
      <c r="T51" s="5">
        <f t="shared" si="5"/>
        <v>0</v>
      </c>
      <c r="U51" s="5">
        <f t="shared" si="6"/>
        <v>0</v>
      </c>
      <c r="V51" s="5">
        <f t="shared" si="7"/>
        <v>0</v>
      </c>
      <c r="W51" s="5">
        <f t="shared" si="8"/>
        <v>0</v>
      </c>
      <c r="X51" s="5">
        <f t="shared" si="9"/>
        <v>0</v>
      </c>
      <c r="Y51" s="5">
        <f t="shared" si="10"/>
        <v>0</v>
      </c>
      <c r="Z51" s="5">
        <f t="shared" si="11"/>
        <v>0</v>
      </c>
      <c r="AA51" s="5">
        <f t="shared" si="12"/>
        <v>0</v>
      </c>
      <c r="AB51" s="5">
        <f t="shared" si="13"/>
        <v>0</v>
      </c>
      <c r="AC51" s="5">
        <f t="shared" si="14"/>
        <v>0</v>
      </c>
      <c r="AD51" s="40">
        <f t="shared" si="15"/>
        <v>0</v>
      </c>
      <c r="AL51" s="101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403"/>
      <c r="AZ51" s="40"/>
    </row>
    <row r="52" spans="1:52" ht="39" customHeight="1">
      <c r="A52" s="81">
        <v>44</v>
      </c>
      <c r="B52" s="342"/>
      <c r="C52" s="342"/>
      <c r="D52" s="309"/>
      <c r="E52" s="39" t="str">
        <f t="shared" si="0"/>
        <v>Seleccione tipo correspondiente de 0 a 14</v>
      </c>
      <c r="F52" s="63"/>
      <c r="G52" s="94" t="s">
        <v>95</v>
      </c>
      <c r="H52" s="249"/>
      <c r="I52" s="307">
        <f t="shared" si="1"/>
        <v>0</v>
      </c>
      <c r="Q52" s="101">
        <f t="shared" si="2"/>
        <v>0</v>
      </c>
      <c r="R52" s="5">
        <f t="shared" si="3"/>
        <v>0</v>
      </c>
      <c r="S52" s="5">
        <f t="shared" si="4"/>
        <v>0</v>
      </c>
      <c r="T52" s="5">
        <f t="shared" si="5"/>
        <v>0</v>
      </c>
      <c r="U52" s="5">
        <f t="shared" si="6"/>
        <v>0</v>
      </c>
      <c r="V52" s="5">
        <f t="shared" si="7"/>
        <v>0</v>
      </c>
      <c r="W52" s="5">
        <f t="shared" si="8"/>
        <v>0</v>
      </c>
      <c r="X52" s="5">
        <f t="shared" si="9"/>
        <v>0</v>
      </c>
      <c r="Y52" s="5">
        <f t="shared" si="10"/>
        <v>0</v>
      </c>
      <c r="Z52" s="5">
        <f t="shared" si="11"/>
        <v>0</v>
      </c>
      <c r="AA52" s="5">
        <f t="shared" si="12"/>
        <v>0</v>
      </c>
      <c r="AB52" s="5">
        <f t="shared" si="13"/>
        <v>0</v>
      </c>
      <c r="AC52" s="5">
        <f t="shared" si="14"/>
        <v>0</v>
      </c>
      <c r="AD52" s="40">
        <f t="shared" si="15"/>
        <v>0</v>
      </c>
      <c r="AL52" s="101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403"/>
      <c r="AZ52" s="40"/>
    </row>
    <row r="53" spans="1:52" ht="39" customHeight="1">
      <c r="A53" s="81">
        <v>45</v>
      </c>
      <c r="B53" s="342"/>
      <c r="C53" s="342"/>
      <c r="D53" s="309"/>
      <c r="E53" s="39" t="str">
        <f t="shared" si="0"/>
        <v>Seleccione tipo correspondiente de 0 a 14</v>
      </c>
      <c r="F53" s="63"/>
      <c r="G53" s="94" t="s">
        <v>95</v>
      </c>
      <c r="H53" s="249"/>
      <c r="I53" s="307">
        <f t="shared" si="1"/>
        <v>0</v>
      </c>
      <c r="Q53" s="101">
        <f t="shared" si="2"/>
        <v>0</v>
      </c>
      <c r="R53" s="5">
        <f t="shared" si="3"/>
        <v>0</v>
      </c>
      <c r="S53" s="5">
        <f t="shared" si="4"/>
        <v>0</v>
      </c>
      <c r="T53" s="5">
        <f t="shared" si="5"/>
        <v>0</v>
      </c>
      <c r="U53" s="5">
        <f t="shared" si="6"/>
        <v>0</v>
      </c>
      <c r="V53" s="5">
        <f t="shared" si="7"/>
        <v>0</v>
      </c>
      <c r="W53" s="5">
        <f t="shared" si="8"/>
        <v>0</v>
      </c>
      <c r="X53" s="5">
        <f t="shared" si="9"/>
        <v>0</v>
      </c>
      <c r="Y53" s="5">
        <f t="shared" si="10"/>
        <v>0</v>
      </c>
      <c r="Z53" s="5">
        <f t="shared" si="11"/>
        <v>0</v>
      </c>
      <c r="AA53" s="5">
        <f t="shared" si="12"/>
        <v>0</v>
      </c>
      <c r="AB53" s="5">
        <f t="shared" si="13"/>
        <v>0</v>
      </c>
      <c r="AC53" s="5">
        <f t="shared" si="14"/>
        <v>0</v>
      </c>
      <c r="AD53" s="40">
        <f t="shared" si="15"/>
        <v>0</v>
      </c>
      <c r="AL53" s="101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403"/>
      <c r="AZ53" s="40"/>
    </row>
    <row r="54" spans="1:52" ht="39" customHeight="1">
      <c r="A54" s="81">
        <v>46</v>
      </c>
      <c r="B54" s="342"/>
      <c r="C54" s="342"/>
      <c r="D54" s="309"/>
      <c r="E54" s="39" t="str">
        <f t="shared" si="0"/>
        <v>Seleccione tipo correspondiente de 0 a 14</v>
      </c>
      <c r="F54" s="63"/>
      <c r="G54" s="94" t="s">
        <v>95</v>
      </c>
      <c r="H54" s="249"/>
      <c r="I54" s="307">
        <f t="shared" si="1"/>
        <v>0</v>
      </c>
      <c r="Q54" s="101">
        <f t="shared" si="2"/>
        <v>0</v>
      </c>
      <c r="R54" s="5">
        <f t="shared" si="3"/>
        <v>0</v>
      </c>
      <c r="S54" s="5">
        <f t="shared" si="4"/>
        <v>0</v>
      </c>
      <c r="T54" s="5">
        <f t="shared" si="5"/>
        <v>0</v>
      </c>
      <c r="U54" s="5">
        <f t="shared" si="6"/>
        <v>0</v>
      </c>
      <c r="V54" s="5">
        <f t="shared" si="7"/>
        <v>0</v>
      </c>
      <c r="W54" s="5">
        <f t="shared" si="8"/>
        <v>0</v>
      </c>
      <c r="X54" s="5">
        <f t="shared" si="9"/>
        <v>0</v>
      </c>
      <c r="Y54" s="5">
        <f t="shared" si="10"/>
        <v>0</v>
      </c>
      <c r="Z54" s="5">
        <f t="shared" si="11"/>
        <v>0</v>
      </c>
      <c r="AA54" s="5">
        <f t="shared" si="12"/>
        <v>0</v>
      </c>
      <c r="AB54" s="5">
        <f t="shared" si="13"/>
        <v>0</v>
      </c>
      <c r="AC54" s="5">
        <f t="shared" si="14"/>
        <v>0</v>
      </c>
      <c r="AD54" s="40">
        <f t="shared" si="15"/>
        <v>0</v>
      </c>
      <c r="AL54" s="101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403"/>
      <c r="AZ54" s="40"/>
    </row>
    <row r="55" spans="1:52" ht="39" customHeight="1">
      <c r="A55" s="81">
        <v>47</v>
      </c>
      <c r="B55" s="342"/>
      <c r="C55" s="342"/>
      <c r="D55" s="309"/>
      <c r="E55" s="39" t="str">
        <f t="shared" si="0"/>
        <v>Seleccione tipo correspondiente de 0 a 14</v>
      </c>
      <c r="F55" s="63"/>
      <c r="G55" s="94" t="s">
        <v>95</v>
      </c>
      <c r="H55" s="249"/>
      <c r="I55" s="307">
        <f t="shared" si="1"/>
        <v>0</v>
      </c>
      <c r="Q55" s="101">
        <f t="shared" si="2"/>
        <v>0</v>
      </c>
      <c r="R55" s="5">
        <f t="shared" si="3"/>
        <v>0</v>
      </c>
      <c r="S55" s="5">
        <f t="shared" si="4"/>
        <v>0</v>
      </c>
      <c r="T55" s="5">
        <f t="shared" si="5"/>
        <v>0</v>
      </c>
      <c r="U55" s="5">
        <f t="shared" si="6"/>
        <v>0</v>
      </c>
      <c r="V55" s="5">
        <f t="shared" si="7"/>
        <v>0</v>
      </c>
      <c r="W55" s="5">
        <f t="shared" si="8"/>
        <v>0</v>
      </c>
      <c r="X55" s="5">
        <f t="shared" si="9"/>
        <v>0</v>
      </c>
      <c r="Y55" s="5">
        <f t="shared" si="10"/>
        <v>0</v>
      </c>
      <c r="Z55" s="5">
        <f t="shared" si="11"/>
        <v>0</v>
      </c>
      <c r="AA55" s="5">
        <f t="shared" si="12"/>
        <v>0</v>
      </c>
      <c r="AB55" s="5">
        <f t="shared" si="13"/>
        <v>0</v>
      </c>
      <c r="AC55" s="5">
        <f t="shared" si="14"/>
        <v>0</v>
      </c>
      <c r="AD55" s="40">
        <f t="shared" si="15"/>
        <v>0</v>
      </c>
      <c r="AL55" s="101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403"/>
      <c r="AZ55" s="40"/>
    </row>
    <row r="56" spans="1:52" ht="39" customHeight="1">
      <c r="A56" s="81">
        <v>48</v>
      </c>
      <c r="B56" s="342"/>
      <c r="C56" s="342"/>
      <c r="D56" s="309"/>
      <c r="E56" s="39" t="str">
        <f t="shared" si="0"/>
        <v>Seleccione tipo correspondiente de 0 a 14</v>
      </c>
      <c r="F56" s="63"/>
      <c r="G56" s="94" t="s">
        <v>95</v>
      </c>
      <c r="H56" s="249"/>
      <c r="I56" s="307">
        <f t="shared" si="1"/>
        <v>0</v>
      </c>
      <c r="Q56" s="101">
        <f t="shared" si="2"/>
        <v>0</v>
      </c>
      <c r="R56" s="5">
        <f t="shared" si="3"/>
        <v>0</v>
      </c>
      <c r="S56" s="5">
        <f t="shared" si="4"/>
        <v>0</v>
      </c>
      <c r="T56" s="5">
        <f t="shared" si="5"/>
        <v>0</v>
      </c>
      <c r="U56" s="5">
        <f t="shared" si="6"/>
        <v>0</v>
      </c>
      <c r="V56" s="5">
        <f t="shared" si="7"/>
        <v>0</v>
      </c>
      <c r="W56" s="5">
        <f t="shared" si="8"/>
        <v>0</v>
      </c>
      <c r="X56" s="5">
        <f t="shared" si="9"/>
        <v>0</v>
      </c>
      <c r="Y56" s="5">
        <f t="shared" si="10"/>
        <v>0</v>
      </c>
      <c r="Z56" s="5">
        <f t="shared" si="11"/>
        <v>0</v>
      </c>
      <c r="AA56" s="5">
        <f t="shared" si="12"/>
        <v>0</v>
      </c>
      <c r="AB56" s="5">
        <f t="shared" si="13"/>
        <v>0</v>
      </c>
      <c r="AC56" s="5">
        <f t="shared" si="14"/>
        <v>0</v>
      </c>
      <c r="AD56" s="40">
        <f t="shared" si="15"/>
        <v>0</v>
      </c>
      <c r="AL56" s="101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403"/>
      <c r="AZ56" s="40"/>
    </row>
    <row r="57" spans="1:52" ht="39" customHeight="1">
      <c r="A57" s="81">
        <v>49</v>
      </c>
      <c r="B57" s="342"/>
      <c r="C57" s="342"/>
      <c r="D57" s="309"/>
      <c r="E57" s="39" t="str">
        <f t="shared" si="0"/>
        <v>Seleccione tipo correspondiente de 0 a 14</v>
      </c>
      <c r="F57" s="63"/>
      <c r="G57" s="94" t="s">
        <v>95</v>
      </c>
      <c r="H57" s="249"/>
      <c r="I57" s="307">
        <f t="shared" si="1"/>
        <v>0</v>
      </c>
      <c r="Q57" s="101">
        <f t="shared" si="2"/>
        <v>0</v>
      </c>
      <c r="R57" s="5">
        <f t="shared" si="3"/>
        <v>0</v>
      </c>
      <c r="S57" s="5">
        <f t="shared" si="4"/>
        <v>0</v>
      </c>
      <c r="T57" s="5">
        <f t="shared" si="5"/>
        <v>0</v>
      </c>
      <c r="U57" s="5">
        <f t="shared" si="6"/>
        <v>0</v>
      </c>
      <c r="V57" s="5">
        <f t="shared" si="7"/>
        <v>0</v>
      </c>
      <c r="W57" s="5">
        <f t="shared" si="8"/>
        <v>0</v>
      </c>
      <c r="X57" s="5">
        <f t="shared" si="9"/>
        <v>0</v>
      </c>
      <c r="Y57" s="5">
        <f t="shared" si="10"/>
        <v>0</v>
      </c>
      <c r="Z57" s="5">
        <f t="shared" si="11"/>
        <v>0</v>
      </c>
      <c r="AA57" s="5">
        <f t="shared" si="12"/>
        <v>0</v>
      </c>
      <c r="AB57" s="5">
        <f t="shared" si="13"/>
        <v>0</v>
      </c>
      <c r="AC57" s="5">
        <f t="shared" si="14"/>
        <v>0</v>
      </c>
      <c r="AD57" s="40">
        <f t="shared" si="15"/>
        <v>0</v>
      </c>
      <c r="AL57" s="101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403"/>
      <c r="AZ57" s="40"/>
    </row>
    <row r="58" spans="1:52" ht="39" customHeight="1">
      <c r="A58" s="81">
        <v>50</v>
      </c>
      <c r="B58" s="342"/>
      <c r="C58" s="342"/>
      <c r="D58" s="309"/>
      <c r="E58" s="39" t="str">
        <f t="shared" si="0"/>
        <v>Seleccione tipo correspondiente de 0 a 14</v>
      </c>
      <c r="F58" s="63"/>
      <c r="G58" s="94" t="s">
        <v>95</v>
      </c>
      <c r="H58" s="249"/>
      <c r="I58" s="307">
        <f t="shared" si="1"/>
        <v>0</v>
      </c>
      <c r="Q58" s="101">
        <f t="shared" si="2"/>
        <v>0</v>
      </c>
      <c r="R58" s="5">
        <f t="shared" si="3"/>
        <v>0</v>
      </c>
      <c r="S58" s="5">
        <f t="shared" si="4"/>
        <v>0</v>
      </c>
      <c r="T58" s="5">
        <f t="shared" si="5"/>
        <v>0</v>
      </c>
      <c r="U58" s="5">
        <f t="shared" si="6"/>
        <v>0</v>
      </c>
      <c r="V58" s="5">
        <f t="shared" si="7"/>
        <v>0</v>
      </c>
      <c r="W58" s="5">
        <f t="shared" si="8"/>
        <v>0</v>
      </c>
      <c r="X58" s="5">
        <f t="shared" si="9"/>
        <v>0</v>
      </c>
      <c r="Y58" s="5">
        <f t="shared" si="10"/>
        <v>0</v>
      </c>
      <c r="Z58" s="5">
        <f t="shared" si="11"/>
        <v>0</v>
      </c>
      <c r="AA58" s="5">
        <f t="shared" si="12"/>
        <v>0</v>
      </c>
      <c r="AB58" s="5">
        <f t="shared" si="13"/>
        <v>0</v>
      </c>
      <c r="AC58" s="5">
        <f t="shared" si="14"/>
        <v>0</v>
      </c>
      <c r="AD58" s="40">
        <f t="shared" si="15"/>
        <v>0</v>
      </c>
      <c r="AL58" s="101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403"/>
      <c r="AZ58" s="40"/>
    </row>
    <row r="59" spans="1:52" ht="39" customHeight="1">
      <c r="A59" s="81">
        <v>51</v>
      </c>
      <c r="B59" s="342"/>
      <c r="C59" s="342"/>
      <c r="D59" s="309"/>
      <c r="E59" s="39" t="str">
        <f t="shared" si="0"/>
        <v>Seleccione tipo correspondiente de 0 a 14</v>
      </c>
      <c r="F59" s="63"/>
      <c r="G59" s="94" t="s">
        <v>95</v>
      </c>
      <c r="H59" s="249"/>
      <c r="I59" s="307">
        <f t="shared" si="1"/>
        <v>0</v>
      </c>
      <c r="Q59" s="101">
        <f t="shared" si="2"/>
        <v>0</v>
      </c>
      <c r="R59" s="5">
        <f t="shared" si="3"/>
        <v>0</v>
      </c>
      <c r="S59" s="5">
        <f t="shared" si="4"/>
        <v>0</v>
      </c>
      <c r="T59" s="5">
        <f t="shared" si="5"/>
        <v>0</v>
      </c>
      <c r="U59" s="5">
        <f t="shared" si="6"/>
        <v>0</v>
      </c>
      <c r="V59" s="5">
        <f t="shared" si="7"/>
        <v>0</v>
      </c>
      <c r="W59" s="5">
        <f t="shared" si="8"/>
        <v>0</v>
      </c>
      <c r="X59" s="5">
        <f t="shared" si="9"/>
        <v>0</v>
      </c>
      <c r="Y59" s="5">
        <f t="shared" si="10"/>
        <v>0</v>
      </c>
      <c r="Z59" s="5">
        <f t="shared" si="11"/>
        <v>0</v>
      </c>
      <c r="AA59" s="5">
        <f t="shared" si="12"/>
        <v>0</v>
      </c>
      <c r="AB59" s="5">
        <f t="shared" si="13"/>
        <v>0</v>
      </c>
      <c r="AC59" s="5">
        <f t="shared" si="14"/>
        <v>0</v>
      </c>
      <c r="AD59" s="40">
        <f t="shared" si="15"/>
        <v>0</v>
      </c>
      <c r="AL59" s="101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403"/>
      <c r="AZ59" s="40"/>
    </row>
    <row r="60" spans="1:52" ht="39" customHeight="1">
      <c r="A60" s="81">
        <v>52</v>
      </c>
      <c r="B60" s="342"/>
      <c r="C60" s="342"/>
      <c r="D60" s="309"/>
      <c r="E60" s="39" t="str">
        <f t="shared" si="0"/>
        <v>Seleccione tipo correspondiente de 0 a 14</v>
      </c>
      <c r="F60" s="63"/>
      <c r="G60" s="94" t="s">
        <v>95</v>
      </c>
      <c r="H60" s="249"/>
      <c r="I60" s="307">
        <f t="shared" si="1"/>
        <v>0</v>
      </c>
      <c r="Q60" s="101">
        <f t="shared" si="2"/>
        <v>0</v>
      </c>
      <c r="R60" s="5">
        <f t="shared" si="3"/>
        <v>0</v>
      </c>
      <c r="S60" s="5">
        <f t="shared" si="4"/>
        <v>0</v>
      </c>
      <c r="T60" s="5">
        <f t="shared" si="5"/>
        <v>0</v>
      </c>
      <c r="U60" s="5">
        <f t="shared" si="6"/>
        <v>0</v>
      </c>
      <c r="V60" s="5">
        <f t="shared" si="7"/>
        <v>0</v>
      </c>
      <c r="W60" s="5">
        <f t="shared" si="8"/>
        <v>0</v>
      </c>
      <c r="X60" s="5">
        <f t="shared" si="9"/>
        <v>0</v>
      </c>
      <c r="Y60" s="5">
        <f t="shared" si="10"/>
        <v>0</v>
      </c>
      <c r="Z60" s="5">
        <f t="shared" si="11"/>
        <v>0</v>
      </c>
      <c r="AA60" s="5">
        <f t="shared" si="12"/>
        <v>0</v>
      </c>
      <c r="AB60" s="5">
        <f t="shared" si="13"/>
        <v>0</v>
      </c>
      <c r="AC60" s="5">
        <f t="shared" si="14"/>
        <v>0</v>
      </c>
      <c r="AD60" s="40">
        <f t="shared" si="15"/>
        <v>0</v>
      </c>
      <c r="AL60" s="101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403"/>
      <c r="AZ60" s="40"/>
    </row>
    <row r="61" spans="1:52" ht="39" customHeight="1">
      <c r="A61" s="81">
        <v>53</v>
      </c>
      <c r="B61" s="342"/>
      <c r="C61" s="342"/>
      <c r="D61" s="309"/>
      <c r="E61" s="39" t="str">
        <f t="shared" si="0"/>
        <v>Seleccione tipo correspondiente de 0 a 14</v>
      </c>
      <c r="F61" s="63"/>
      <c r="G61" s="94" t="s">
        <v>95</v>
      </c>
      <c r="H61" s="249"/>
      <c r="I61" s="307">
        <f t="shared" si="1"/>
        <v>0</v>
      </c>
      <c r="Q61" s="101">
        <f t="shared" si="2"/>
        <v>0</v>
      </c>
      <c r="R61" s="5">
        <f t="shared" si="3"/>
        <v>0</v>
      </c>
      <c r="S61" s="5">
        <f t="shared" si="4"/>
        <v>0</v>
      </c>
      <c r="T61" s="5">
        <f t="shared" si="5"/>
        <v>0</v>
      </c>
      <c r="U61" s="5">
        <f t="shared" si="6"/>
        <v>0</v>
      </c>
      <c r="V61" s="5">
        <f t="shared" si="7"/>
        <v>0</v>
      </c>
      <c r="W61" s="5">
        <f t="shared" si="8"/>
        <v>0</v>
      </c>
      <c r="X61" s="5">
        <f t="shared" si="9"/>
        <v>0</v>
      </c>
      <c r="Y61" s="5">
        <f t="shared" si="10"/>
        <v>0</v>
      </c>
      <c r="Z61" s="5">
        <f t="shared" si="11"/>
        <v>0</v>
      </c>
      <c r="AA61" s="5">
        <f t="shared" si="12"/>
        <v>0</v>
      </c>
      <c r="AB61" s="5">
        <f t="shared" si="13"/>
        <v>0</v>
      </c>
      <c r="AC61" s="5">
        <f t="shared" si="14"/>
        <v>0</v>
      </c>
      <c r="AD61" s="40">
        <f t="shared" si="15"/>
        <v>0</v>
      </c>
      <c r="AL61" s="101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403"/>
      <c r="AZ61" s="40"/>
    </row>
    <row r="62" spans="1:52" ht="39" customHeight="1">
      <c r="A62" s="81">
        <v>54</v>
      </c>
      <c r="B62" s="342"/>
      <c r="C62" s="342"/>
      <c r="D62" s="309"/>
      <c r="E62" s="39" t="str">
        <f t="shared" si="0"/>
        <v>Seleccione tipo correspondiente de 0 a 14</v>
      </c>
      <c r="F62" s="63"/>
      <c r="G62" s="94" t="s">
        <v>95</v>
      </c>
      <c r="H62" s="249"/>
      <c r="I62" s="307">
        <f t="shared" si="1"/>
        <v>0</v>
      </c>
      <c r="Q62" s="101">
        <f t="shared" si="2"/>
        <v>0</v>
      </c>
      <c r="R62" s="5">
        <f t="shared" si="3"/>
        <v>0</v>
      </c>
      <c r="S62" s="5">
        <f t="shared" si="4"/>
        <v>0</v>
      </c>
      <c r="T62" s="5">
        <f t="shared" si="5"/>
        <v>0</v>
      </c>
      <c r="U62" s="5">
        <f t="shared" si="6"/>
        <v>0</v>
      </c>
      <c r="V62" s="5">
        <f t="shared" si="7"/>
        <v>0</v>
      </c>
      <c r="W62" s="5">
        <f t="shared" si="8"/>
        <v>0</v>
      </c>
      <c r="X62" s="5">
        <f t="shared" si="9"/>
        <v>0</v>
      </c>
      <c r="Y62" s="5">
        <f t="shared" si="10"/>
        <v>0</v>
      </c>
      <c r="Z62" s="5">
        <f t="shared" si="11"/>
        <v>0</v>
      </c>
      <c r="AA62" s="5">
        <f t="shared" si="12"/>
        <v>0</v>
      </c>
      <c r="AB62" s="5">
        <f t="shared" si="13"/>
        <v>0</v>
      </c>
      <c r="AC62" s="5">
        <f t="shared" si="14"/>
        <v>0</v>
      </c>
      <c r="AD62" s="40">
        <f t="shared" si="15"/>
        <v>0</v>
      </c>
      <c r="AL62" s="101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403"/>
      <c r="AZ62" s="40"/>
    </row>
    <row r="63" spans="1:52" ht="39" customHeight="1">
      <c r="A63" s="81">
        <v>55</v>
      </c>
      <c r="B63" s="342"/>
      <c r="C63" s="342"/>
      <c r="D63" s="309"/>
      <c r="E63" s="39" t="str">
        <f t="shared" si="0"/>
        <v>Seleccione tipo correspondiente de 0 a 14</v>
      </c>
      <c r="F63" s="63"/>
      <c r="G63" s="94" t="s">
        <v>95</v>
      </c>
      <c r="H63" s="249"/>
      <c r="I63" s="307">
        <f t="shared" si="1"/>
        <v>0</v>
      </c>
      <c r="Q63" s="101">
        <f t="shared" si="2"/>
        <v>0</v>
      </c>
      <c r="R63" s="5">
        <f t="shared" si="3"/>
        <v>0</v>
      </c>
      <c r="S63" s="5">
        <f t="shared" si="4"/>
        <v>0</v>
      </c>
      <c r="T63" s="5">
        <f t="shared" si="5"/>
        <v>0</v>
      </c>
      <c r="U63" s="5">
        <f t="shared" si="6"/>
        <v>0</v>
      </c>
      <c r="V63" s="5">
        <f t="shared" si="7"/>
        <v>0</v>
      </c>
      <c r="W63" s="5">
        <f t="shared" si="8"/>
        <v>0</v>
      </c>
      <c r="X63" s="5">
        <f t="shared" si="9"/>
        <v>0</v>
      </c>
      <c r="Y63" s="5">
        <f t="shared" si="10"/>
        <v>0</v>
      </c>
      <c r="Z63" s="5">
        <f t="shared" si="11"/>
        <v>0</v>
      </c>
      <c r="AA63" s="5">
        <f t="shared" si="12"/>
        <v>0</v>
      </c>
      <c r="AB63" s="5">
        <f t="shared" si="13"/>
        <v>0</v>
      </c>
      <c r="AC63" s="5">
        <f t="shared" si="14"/>
        <v>0</v>
      </c>
      <c r="AD63" s="40">
        <f t="shared" si="15"/>
        <v>0</v>
      </c>
      <c r="AL63" s="101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403"/>
      <c r="AZ63" s="40"/>
    </row>
    <row r="64" spans="1:52" ht="39" customHeight="1">
      <c r="A64" s="81">
        <v>56</v>
      </c>
      <c r="B64" s="342"/>
      <c r="C64" s="342"/>
      <c r="D64" s="309"/>
      <c r="E64" s="39" t="str">
        <f t="shared" si="0"/>
        <v>Seleccione tipo correspondiente de 0 a 14</v>
      </c>
      <c r="F64" s="63"/>
      <c r="G64" s="94" t="s">
        <v>95</v>
      </c>
      <c r="H64" s="249"/>
      <c r="I64" s="307">
        <f t="shared" si="1"/>
        <v>0</v>
      </c>
      <c r="Q64" s="101">
        <f t="shared" si="2"/>
        <v>0</v>
      </c>
      <c r="R64" s="5">
        <f t="shared" si="3"/>
        <v>0</v>
      </c>
      <c r="S64" s="5">
        <f t="shared" si="4"/>
        <v>0</v>
      </c>
      <c r="T64" s="5">
        <f t="shared" si="5"/>
        <v>0</v>
      </c>
      <c r="U64" s="5">
        <f t="shared" si="6"/>
        <v>0</v>
      </c>
      <c r="V64" s="5">
        <f t="shared" si="7"/>
        <v>0</v>
      </c>
      <c r="W64" s="5">
        <f t="shared" si="8"/>
        <v>0</v>
      </c>
      <c r="X64" s="5">
        <f t="shared" si="9"/>
        <v>0</v>
      </c>
      <c r="Y64" s="5">
        <f t="shared" si="10"/>
        <v>0</v>
      </c>
      <c r="Z64" s="5">
        <f t="shared" si="11"/>
        <v>0</v>
      </c>
      <c r="AA64" s="5">
        <f t="shared" si="12"/>
        <v>0</v>
      </c>
      <c r="AB64" s="5">
        <f t="shared" si="13"/>
        <v>0</v>
      </c>
      <c r="AC64" s="5">
        <f t="shared" si="14"/>
        <v>0</v>
      </c>
      <c r="AD64" s="40">
        <f t="shared" si="15"/>
        <v>0</v>
      </c>
      <c r="AL64" s="101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403"/>
      <c r="AZ64" s="40"/>
    </row>
    <row r="65" spans="1:52" ht="39" customHeight="1">
      <c r="A65" s="81">
        <v>57</v>
      </c>
      <c r="B65" s="342"/>
      <c r="C65" s="342"/>
      <c r="D65" s="309"/>
      <c r="E65" s="39" t="str">
        <f t="shared" si="0"/>
        <v>Seleccione tipo correspondiente de 0 a 14</v>
      </c>
      <c r="F65" s="63"/>
      <c r="G65" s="94" t="s">
        <v>95</v>
      </c>
      <c r="H65" s="249"/>
      <c r="I65" s="307">
        <f t="shared" si="1"/>
        <v>0</v>
      </c>
      <c r="Q65" s="101">
        <f t="shared" si="2"/>
        <v>0</v>
      </c>
      <c r="R65" s="5">
        <f t="shared" si="3"/>
        <v>0</v>
      </c>
      <c r="S65" s="5">
        <f t="shared" si="4"/>
        <v>0</v>
      </c>
      <c r="T65" s="5">
        <f t="shared" si="5"/>
        <v>0</v>
      </c>
      <c r="U65" s="5">
        <f t="shared" si="6"/>
        <v>0</v>
      </c>
      <c r="V65" s="5">
        <f t="shared" si="7"/>
        <v>0</v>
      </c>
      <c r="W65" s="5">
        <f t="shared" si="8"/>
        <v>0</v>
      </c>
      <c r="X65" s="5">
        <f t="shared" si="9"/>
        <v>0</v>
      </c>
      <c r="Y65" s="5">
        <f t="shared" si="10"/>
        <v>0</v>
      </c>
      <c r="Z65" s="5">
        <f t="shared" si="11"/>
        <v>0</v>
      </c>
      <c r="AA65" s="5">
        <f t="shared" si="12"/>
        <v>0</v>
      </c>
      <c r="AB65" s="5">
        <f t="shared" si="13"/>
        <v>0</v>
      </c>
      <c r="AC65" s="5">
        <f t="shared" si="14"/>
        <v>0</v>
      </c>
      <c r="AD65" s="40">
        <f t="shared" si="15"/>
        <v>0</v>
      </c>
      <c r="AL65" s="101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403"/>
      <c r="AZ65" s="40"/>
    </row>
    <row r="66" spans="1:52" ht="39" customHeight="1">
      <c r="A66" s="81">
        <v>58</v>
      </c>
      <c r="B66" s="342"/>
      <c r="C66" s="342"/>
      <c r="D66" s="309"/>
      <c r="E66" s="39" t="str">
        <f t="shared" si="0"/>
        <v>Seleccione tipo correspondiente de 0 a 14</v>
      </c>
      <c r="F66" s="63"/>
      <c r="G66" s="94" t="s">
        <v>95</v>
      </c>
      <c r="H66" s="249"/>
      <c r="I66" s="307">
        <f t="shared" si="1"/>
        <v>0</v>
      </c>
      <c r="Q66" s="101">
        <f t="shared" si="2"/>
        <v>0</v>
      </c>
      <c r="R66" s="5">
        <f t="shared" si="3"/>
        <v>0</v>
      </c>
      <c r="S66" s="5">
        <f t="shared" si="4"/>
        <v>0</v>
      </c>
      <c r="T66" s="5">
        <f t="shared" si="5"/>
        <v>0</v>
      </c>
      <c r="U66" s="5">
        <f t="shared" si="6"/>
        <v>0</v>
      </c>
      <c r="V66" s="5">
        <f t="shared" si="7"/>
        <v>0</v>
      </c>
      <c r="W66" s="5">
        <f t="shared" si="8"/>
        <v>0</v>
      </c>
      <c r="X66" s="5">
        <f t="shared" si="9"/>
        <v>0</v>
      </c>
      <c r="Y66" s="5">
        <f t="shared" si="10"/>
        <v>0</v>
      </c>
      <c r="Z66" s="5">
        <f t="shared" si="11"/>
        <v>0</v>
      </c>
      <c r="AA66" s="5">
        <f t="shared" si="12"/>
        <v>0</v>
      </c>
      <c r="AB66" s="5">
        <f t="shared" si="13"/>
        <v>0</v>
      </c>
      <c r="AC66" s="5">
        <f t="shared" si="14"/>
        <v>0</v>
      </c>
      <c r="AD66" s="40">
        <f t="shared" si="15"/>
        <v>0</v>
      </c>
      <c r="AL66" s="101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403"/>
      <c r="AZ66" s="40"/>
    </row>
    <row r="67" spans="1:52" ht="39" customHeight="1">
      <c r="A67" s="81">
        <v>59</v>
      </c>
      <c r="B67" s="342"/>
      <c r="C67" s="342"/>
      <c r="D67" s="309"/>
      <c r="E67" s="39" t="str">
        <f t="shared" si="0"/>
        <v>Seleccione tipo correspondiente de 0 a 14</v>
      </c>
      <c r="F67" s="63"/>
      <c r="G67" s="94" t="s">
        <v>95</v>
      </c>
      <c r="H67" s="249"/>
      <c r="I67" s="307">
        <f t="shared" si="1"/>
        <v>0</v>
      </c>
      <c r="Q67" s="101">
        <f t="shared" si="2"/>
        <v>0</v>
      </c>
      <c r="R67" s="5">
        <f t="shared" si="3"/>
        <v>0</v>
      </c>
      <c r="S67" s="5">
        <f t="shared" si="4"/>
        <v>0</v>
      </c>
      <c r="T67" s="5">
        <f t="shared" si="5"/>
        <v>0</v>
      </c>
      <c r="U67" s="5">
        <f t="shared" si="6"/>
        <v>0</v>
      </c>
      <c r="V67" s="5">
        <f t="shared" si="7"/>
        <v>0</v>
      </c>
      <c r="W67" s="5">
        <f t="shared" si="8"/>
        <v>0</v>
      </c>
      <c r="X67" s="5">
        <f t="shared" si="9"/>
        <v>0</v>
      </c>
      <c r="Y67" s="5">
        <f t="shared" si="10"/>
        <v>0</v>
      </c>
      <c r="Z67" s="5">
        <f t="shared" si="11"/>
        <v>0</v>
      </c>
      <c r="AA67" s="5">
        <f t="shared" si="12"/>
        <v>0</v>
      </c>
      <c r="AB67" s="5">
        <f t="shared" si="13"/>
        <v>0</v>
      </c>
      <c r="AC67" s="5">
        <f t="shared" si="14"/>
        <v>0</v>
      </c>
      <c r="AD67" s="40">
        <f t="shared" si="15"/>
        <v>0</v>
      </c>
      <c r="AL67" s="101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403"/>
      <c r="AZ67" s="40"/>
    </row>
    <row r="68" spans="1:52" ht="39" customHeight="1">
      <c r="A68" s="81">
        <v>60</v>
      </c>
      <c r="B68" s="342"/>
      <c r="C68" s="342"/>
      <c r="D68" s="309"/>
      <c r="E68" s="39" t="str">
        <f t="shared" si="0"/>
        <v>Seleccione tipo correspondiente de 0 a 14</v>
      </c>
      <c r="F68" s="63"/>
      <c r="G68" s="94" t="s">
        <v>95</v>
      </c>
      <c r="H68" s="249"/>
      <c r="I68" s="307">
        <f t="shared" si="1"/>
        <v>0</v>
      </c>
      <c r="Q68" s="101">
        <f t="shared" si="2"/>
        <v>0</v>
      </c>
      <c r="R68" s="5">
        <f t="shared" si="3"/>
        <v>0</v>
      </c>
      <c r="S68" s="5">
        <f t="shared" si="4"/>
        <v>0</v>
      </c>
      <c r="T68" s="5">
        <f t="shared" si="5"/>
        <v>0</v>
      </c>
      <c r="U68" s="5">
        <f t="shared" si="6"/>
        <v>0</v>
      </c>
      <c r="V68" s="5">
        <f t="shared" si="7"/>
        <v>0</v>
      </c>
      <c r="W68" s="5">
        <f t="shared" si="8"/>
        <v>0</v>
      </c>
      <c r="X68" s="5">
        <f t="shared" si="9"/>
        <v>0</v>
      </c>
      <c r="Y68" s="5">
        <f t="shared" si="10"/>
        <v>0</v>
      </c>
      <c r="Z68" s="5">
        <f t="shared" si="11"/>
        <v>0</v>
      </c>
      <c r="AA68" s="5">
        <f t="shared" si="12"/>
        <v>0</v>
      </c>
      <c r="AB68" s="5">
        <f t="shared" si="13"/>
        <v>0</v>
      </c>
      <c r="AC68" s="5">
        <f t="shared" si="14"/>
        <v>0</v>
      </c>
      <c r="AD68" s="40">
        <f t="shared" si="15"/>
        <v>0</v>
      </c>
      <c r="AL68" s="101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403"/>
      <c r="AZ68" s="40"/>
    </row>
    <row r="69" spans="1:52" ht="39" customHeight="1">
      <c r="A69" s="81">
        <v>61</v>
      </c>
      <c r="B69" s="342"/>
      <c r="C69" s="342"/>
      <c r="D69" s="309"/>
      <c r="E69" s="39" t="str">
        <f t="shared" si="0"/>
        <v>Seleccione tipo correspondiente de 0 a 14</v>
      </c>
      <c r="F69" s="63"/>
      <c r="G69" s="94" t="s">
        <v>95</v>
      </c>
      <c r="H69" s="249"/>
      <c r="I69" s="307">
        <f t="shared" si="1"/>
        <v>0</v>
      </c>
      <c r="Q69" s="101">
        <f t="shared" si="2"/>
        <v>0</v>
      </c>
      <c r="R69" s="5">
        <f t="shared" si="3"/>
        <v>0</v>
      </c>
      <c r="S69" s="5">
        <f t="shared" si="4"/>
        <v>0</v>
      </c>
      <c r="T69" s="5">
        <f t="shared" si="5"/>
        <v>0</v>
      </c>
      <c r="U69" s="5">
        <f t="shared" si="6"/>
        <v>0</v>
      </c>
      <c r="V69" s="5">
        <f t="shared" si="7"/>
        <v>0</v>
      </c>
      <c r="W69" s="5">
        <f t="shared" si="8"/>
        <v>0</v>
      </c>
      <c r="X69" s="5">
        <f t="shared" si="9"/>
        <v>0</v>
      </c>
      <c r="Y69" s="5">
        <f t="shared" si="10"/>
        <v>0</v>
      </c>
      <c r="Z69" s="5">
        <f t="shared" si="11"/>
        <v>0</v>
      </c>
      <c r="AA69" s="5">
        <f t="shared" si="12"/>
        <v>0</v>
      </c>
      <c r="AB69" s="5">
        <f t="shared" si="13"/>
        <v>0</v>
      </c>
      <c r="AC69" s="5">
        <f t="shared" si="14"/>
        <v>0</v>
      </c>
      <c r="AD69" s="40">
        <f t="shared" si="15"/>
        <v>0</v>
      </c>
      <c r="AL69" s="101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403"/>
      <c r="AZ69" s="40"/>
    </row>
    <row r="70" spans="1:52" ht="39" customHeight="1">
      <c r="A70" s="81">
        <v>62</v>
      </c>
      <c r="B70" s="342"/>
      <c r="C70" s="342"/>
      <c r="D70" s="309"/>
      <c r="E70" s="39" t="str">
        <f t="shared" si="0"/>
        <v>Seleccione tipo correspondiente de 0 a 14</v>
      </c>
      <c r="F70" s="63"/>
      <c r="G70" s="94" t="s">
        <v>95</v>
      </c>
      <c r="H70" s="249"/>
      <c r="I70" s="307">
        <f t="shared" si="1"/>
        <v>0</v>
      </c>
      <c r="Q70" s="101">
        <f t="shared" si="2"/>
        <v>0</v>
      </c>
      <c r="R70" s="5">
        <f t="shared" si="3"/>
        <v>0</v>
      </c>
      <c r="S70" s="5">
        <f t="shared" si="4"/>
        <v>0</v>
      </c>
      <c r="T70" s="5">
        <f t="shared" si="5"/>
        <v>0</v>
      </c>
      <c r="U70" s="5">
        <f t="shared" si="6"/>
        <v>0</v>
      </c>
      <c r="V70" s="5">
        <f t="shared" si="7"/>
        <v>0</v>
      </c>
      <c r="W70" s="5">
        <f t="shared" si="8"/>
        <v>0</v>
      </c>
      <c r="X70" s="5">
        <f t="shared" si="9"/>
        <v>0</v>
      </c>
      <c r="Y70" s="5">
        <f t="shared" si="10"/>
        <v>0</v>
      </c>
      <c r="Z70" s="5">
        <f t="shared" si="11"/>
        <v>0</v>
      </c>
      <c r="AA70" s="5">
        <f t="shared" si="12"/>
        <v>0</v>
      </c>
      <c r="AB70" s="5">
        <f t="shared" si="13"/>
        <v>0</v>
      </c>
      <c r="AC70" s="5">
        <f t="shared" si="14"/>
        <v>0</v>
      </c>
      <c r="AD70" s="40">
        <f t="shared" si="15"/>
        <v>0</v>
      </c>
      <c r="AL70" s="101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403"/>
      <c r="AZ70" s="40"/>
    </row>
    <row r="71" spans="1:52" ht="39" customHeight="1">
      <c r="A71" s="81">
        <v>63</v>
      </c>
      <c r="B71" s="342"/>
      <c r="C71" s="342"/>
      <c r="D71" s="309"/>
      <c r="E71" s="39" t="str">
        <f t="shared" si="0"/>
        <v>Seleccione tipo correspondiente de 0 a 14</v>
      </c>
      <c r="F71" s="63"/>
      <c r="G71" s="94" t="s">
        <v>95</v>
      </c>
      <c r="H71" s="249"/>
      <c r="I71" s="307">
        <f t="shared" si="1"/>
        <v>0</v>
      </c>
      <c r="Q71" s="101">
        <f t="shared" si="2"/>
        <v>0</v>
      </c>
      <c r="R71" s="5">
        <f t="shared" si="3"/>
        <v>0</v>
      </c>
      <c r="S71" s="5">
        <f t="shared" si="4"/>
        <v>0</v>
      </c>
      <c r="T71" s="5">
        <f t="shared" si="5"/>
        <v>0</v>
      </c>
      <c r="U71" s="5">
        <f t="shared" si="6"/>
        <v>0</v>
      </c>
      <c r="V71" s="5">
        <f t="shared" si="7"/>
        <v>0</v>
      </c>
      <c r="W71" s="5">
        <f t="shared" si="8"/>
        <v>0</v>
      </c>
      <c r="X71" s="5">
        <f t="shared" si="9"/>
        <v>0</v>
      </c>
      <c r="Y71" s="5">
        <f t="shared" si="10"/>
        <v>0</v>
      </c>
      <c r="Z71" s="5">
        <f t="shared" si="11"/>
        <v>0</v>
      </c>
      <c r="AA71" s="5">
        <f t="shared" si="12"/>
        <v>0</v>
      </c>
      <c r="AB71" s="5">
        <f t="shared" si="13"/>
        <v>0</v>
      </c>
      <c r="AC71" s="5">
        <f t="shared" si="14"/>
        <v>0</v>
      </c>
      <c r="AD71" s="40">
        <f t="shared" si="15"/>
        <v>0</v>
      </c>
      <c r="AL71" s="101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403"/>
      <c r="AZ71" s="40"/>
    </row>
    <row r="72" spans="1:52" ht="39" customHeight="1">
      <c r="A72" s="81">
        <v>64</v>
      </c>
      <c r="B72" s="342"/>
      <c r="C72" s="342"/>
      <c r="D72" s="309"/>
      <c r="E72" s="39" t="str">
        <f t="shared" si="0"/>
        <v>Seleccione tipo correspondiente de 0 a 14</v>
      </c>
      <c r="F72" s="63"/>
      <c r="G72" s="94" t="s">
        <v>95</v>
      </c>
      <c r="H72" s="249"/>
      <c r="I72" s="307">
        <f t="shared" si="1"/>
        <v>0</v>
      </c>
      <c r="Q72" s="101">
        <f t="shared" si="2"/>
        <v>0</v>
      </c>
      <c r="R72" s="5">
        <f t="shared" si="3"/>
        <v>0</v>
      </c>
      <c r="S72" s="5">
        <f t="shared" si="4"/>
        <v>0</v>
      </c>
      <c r="T72" s="5">
        <f t="shared" si="5"/>
        <v>0</v>
      </c>
      <c r="U72" s="5">
        <f t="shared" si="6"/>
        <v>0</v>
      </c>
      <c r="V72" s="5">
        <f t="shared" si="7"/>
        <v>0</v>
      </c>
      <c r="W72" s="5">
        <f t="shared" si="8"/>
        <v>0</v>
      </c>
      <c r="X72" s="5">
        <f t="shared" si="9"/>
        <v>0</v>
      </c>
      <c r="Y72" s="5">
        <f t="shared" si="10"/>
        <v>0</v>
      </c>
      <c r="Z72" s="5">
        <f t="shared" si="11"/>
        <v>0</v>
      </c>
      <c r="AA72" s="5">
        <f t="shared" si="12"/>
        <v>0</v>
      </c>
      <c r="AB72" s="5">
        <f t="shared" si="13"/>
        <v>0</v>
      </c>
      <c r="AC72" s="5">
        <f t="shared" si="14"/>
        <v>0</v>
      </c>
      <c r="AD72" s="40">
        <f t="shared" si="15"/>
        <v>0</v>
      </c>
      <c r="AL72" s="101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403"/>
      <c r="AZ72" s="40"/>
    </row>
    <row r="73" spans="1:52" ht="39" customHeight="1">
      <c r="A73" s="81">
        <v>65</v>
      </c>
      <c r="B73" s="342"/>
      <c r="C73" s="342"/>
      <c r="D73" s="309"/>
      <c r="E73" s="39" t="str">
        <f t="shared" si="0"/>
        <v>Seleccione tipo correspondiente de 0 a 14</v>
      </c>
      <c r="F73" s="63"/>
      <c r="G73" s="94" t="s">
        <v>95</v>
      </c>
      <c r="H73" s="249"/>
      <c r="I73" s="307">
        <f t="shared" si="1"/>
        <v>0</v>
      </c>
      <c r="Q73" s="101">
        <f t="shared" si="2"/>
        <v>0</v>
      </c>
      <c r="R73" s="5">
        <f t="shared" si="3"/>
        <v>0</v>
      </c>
      <c r="S73" s="5">
        <f t="shared" si="4"/>
        <v>0</v>
      </c>
      <c r="T73" s="5">
        <f t="shared" si="5"/>
        <v>0</v>
      </c>
      <c r="U73" s="5">
        <f t="shared" si="6"/>
        <v>0</v>
      </c>
      <c r="V73" s="5">
        <f t="shared" si="7"/>
        <v>0</v>
      </c>
      <c r="W73" s="5">
        <f t="shared" si="8"/>
        <v>0</v>
      </c>
      <c r="X73" s="5">
        <f t="shared" si="9"/>
        <v>0</v>
      </c>
      <c r="Y73" s="5">
        <f t="shared" si="10"/>
        <v>0</v>
      </c>
      <c r="Z73" s="5">
        <f t="shared" si="11"/>
        <v>0</v>
      </c>
      <c r="AA73" s="5">
        <f t="shared" si="12"/>
        <v>0</v>
      </c>
      <c r="AB73" s="5">
        <f t="shared" si="13"/>
        <v>0</v>
      </c>
      <c r="AC73" s="5">
        <f t="shared" si="14"/>
        <v>0</v>
      </c>
      <c r="AD73" s="40">
        <f t="shared" si="15"/>
        <v>0</v>
      </c>
      <c r="AL73" s="101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403"/>
      <c r="AZ73" s="40"/>
    </row>
    <row r="74" spans="1:52" ht="39" customHeight="1">
      <c r="A74" s="81">
        <v>66</v>
      </c>
      <c r="B74" s="342"/>
      <c r="C74" s="342"/>
      <c r="D74" s="309"/>
      <c r="E74" s="39" t="str">
        <f aca="true" t="shared" si="16" ref="E74:E108">VLOOKUP(D74,$M$8:$N$22,2)</f>
        <v>Seleccione tipo correspondiente de 0 a 14</v>
      </c>
      <c r="F74" s="63"/>
      <c r="G74" s="94" t="s">
        <v>95</v>
      </c>
      <c r="H74" s="249"/>
      <c r="I74" s="307">
        <f aca="true" t="shared" si="17" ref="I74:I108">VLOOKUP(D74,$M$8:$O$22,3)</f>
        <v>0</v>
      </c>
      <c r="Q74" s="101">
        <f aca="true" t="shared" si="18" ref="Q74:Q108">IF($D74=1,1,0)</f>
        <v>0</v>
      </c>
      <c r="R74" s="5">
        <f aca="true" t="shared" si="19" ref="R74:R108">IF($D74=2,1,0)</f>
        <v>0</v>
      </c>
      <c r="S74" s="5">
        <f aca="true" t="shared" si="20" ref="S74:S108">IF($D74=3,1,0)</f>
        <v>0</v>
      </c>
      <c r="T74" s="5">
        <f aca="true" t="shared" si="21" ref="T74:T108">IF($D74=4,1,0)</f>
        <v>0</v>
      </c>
      <c r="U74" s="5">
        <f aca="true" t="shared" si="22" ref="U74:U108">IF($D74=5,1,0)</f>
        <v>0</v>
      </c>
      <c r="V74" s="5">
        <f aca="true" t="shared" si="23" ref="V74:V108">IF($D74=6,1,0)</f>
        <v>0</v>
      </c>
      <c r="W74" s="5">
        <f aca="true" t="shared" si="24" ref="W74:W108">IF($D74=7,1,0)</f>
        <v>0</v>
      </c>
      <c r="X74" s="5">
        <f aca="true" t="shared" si="25" ref="X74:X108">IF($D74=8,1,0)</f>
        <v>0</v>
      </c>
      <c r="Y74" s="5">
        <f aca="true" t="shared" si="26" ref="Y74:Y108">IF($D74=9,1,0)</f>
        <v>0</v>
      </c>
      <c r="Z74" s="5">
        <f aca="true" t="shared" si="27" ref="Z74:Z108">IF($D74=10,1,0)</f>
        <v>0</v>
      </c>
      <c r="AA74" s="5">
        <f aca="true" t="shared" si="28" ref="AA74:AA108">IF($D74=11,1,0)</f>
        <v>0</v>
      </c>
      <c r="AB74" s="5">
        <f aca="true" t="shared" si="29" ref="AB74:AB108">IF($D74=12,1,0)</f>
        <v>0</v>
      </c>
      <c r="AC74" s="5">
        <f aca="true" t="shared" si="30" ref="AC74:AC108">IF($D74=13,1,0)</f>
        <v>0</v>
      </c>
      <c r="AD74" s="40">
        <f aca="true" t="shared" si="31" ref="AD74:AD108">IF($D74=14,1,0)</f>
        <v>0</v>
      </c>
      <c r="AL74" s="101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403"/>
      <c r="AZ74" s="40"/>
    </row>
    <row r="75" spans="1:52" ht="39" customHeight="1">
      <c r="A75" s="81">
        <v>67</v>
      </c>
      <c r="B75" s="342"/>
      <c r="C75" s="342"/>
      <c r="D75" s="309"/>
      <c r="E75" s="39" t="str">
        <f t="shared" si="16"/>
        <v>Seleccione tipo correspondiente de 0 a 14</v>
      </c>
      <c r="F75" s="63"/>
      <c r="G75" s="94" t="s">
        <v>95</v>
      </c>
      <c r="H75" s="249"/>
      <c r="I75" s="307">
        <f t="shared" si="17"/>
        <v>0</v>
      </c>
      <c r="Q75" s="101">
        <f t="shared" si="18"/>
        <v>0</v>
      </c>
      <c r="R75" s="5">
        <f t="shared" si="19"/>
        <v>0</v>
      </c>
      <c r="S75" s="5">
        <f t="shared" si="20"/>
        <v>0</v>
      </c>
      <c r="T75" s="5">
        <f t="shared" si="21"/>
        <v>0</v>
      </c>
      <c r="U75" s="5">
        <f t="shared" si="22"/>
        <v>0</v>
      </c>
      <c r="V75" s="5">
        <f t="shared" si="23"/>
        <v>0</v>
      </c>
      <c r="W75" s="5">
        <f t="shared" si="24"/>
        <v>0</v>
      </c>
      <c r="X75" s="5">
        <f t="shared" si="25"/>
        <v>0</v>
      </c>
      <c r="Y75" s="5">
        <f t="shared" si="26"/>
        <v>0</v>
      </c>
      <c r="Z75" s="5">
        <f t="shared" si="27"/>
        <v>0</v>
      </c>
      <c r="AA75" s="5">
        <f t="shared" si="28"/>
        <v>0</v>
      </c>
      <c r="AB75" s="5">
        <f t="shared" si="29"/>
        <v>0</v>
      </c>
      <c r="AC75" s="5">
        <f t="shared" si="30"/>
        <v>0</v>
      </c>
      <c r="AD75" s="40">
        <f t="shared" si="31"/>
        <v>0</v>
      </c>
      <c r="AL75" s="101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403"/>
      <c r="AZ75" s="40"/>
    </row>
    <row r="76" spans="1:52" ht="39" customHeight="1">
      <c r="A76" s="81">
        <v>68</v>
      </c>
      <c r="B76" s="342"/>
      <c r="C76" s="342"/>
      <c r="D76" s="309"/>
      <c r="E76" s="39" t="str">
        <f t="shared" si="16"/>
        <v>Seleccione tipo correspondiente de 0 a 14</v>
      </c>
      <c r="F76" s="63"/>
      <c r="G76" s="94" t="s">
        <v>95</v>
      </c>
      <c r="H76" s="249"/>
      <c r="I76" s="307">
        <f t="shared" si="17"/>
        <v>0</v>
      </c>
      <c r="Q76" s="101">
        <f t="shared" si="18"/>
        <v>0</v>
      </c>
      <c r="R76" s="5">
        <f t="shared" si="19"/>
        <v>0</v>
      </c>
      <c r="S76" s="5">
        <f t="shared" si="20"/>
        <v>0</v>
      </c>
      <c r="T76" s="5">
        <f t="shared" si="21"/>
        <v>0</v>
      </c>
      <c r="U76" s="5">
        <f t="shared" si="22"/>
        <v>0</v>
      </c>
      <c r="V76" s="5">
        <f t="shared" si="23"/>
        <v>0</v>
      </c>
      <c r="W76" s="5">
        <f t="shared" si="24"/>
        <v>0</v>
      </c>
      <c r="X76" s="5">
        <f t="shared" si="25"/>
        <v>0</v>
      </c>
      <c r="Y76" s="5">
        <f t="shared" si="26"/>
        <v>0</v>
      </c>
      <c r="Z76" s="5">
        <f t="shared" si="27"/>
        <v>0</v>
      </c>
      <c r="AA76" s="5">
        <f t="shared" si="28"/>
        <v>0</v>
      </c>
      <c r="AB76" s="5">
        <f t="shared" si="29"/>
        <v>0</v>
      </c>
      <c r="AC76" s="5">
        <f t="shared" si="30"/>
        <v>0</v>
      </c>
      <c r="AD76" s="40">
        <f t="shared" si="31"/>
        <v>0</v>
      </c>
      <c r="AL76" s="101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403"/>
      <c r="AZ76" s="40"/>
    </row>
    <row r="77" spans="1:52" ht="39" customHeight="1">
      <c r="A77" s="81">
        <v>69</v>
      </c>
      <c r="B77" s="342"/>
      <c r="C77" s="342"/>
      <c r="D77" s="309"/>
      <c r="E77" s="39" t="str">
        <f t="shared" si="16"/>
        <v>Seleccione tipo correspondiente de 0 a 14</v>
      </c>
      <c r="F77" s="63"/>
      <c r="G77" s="94" t="s">
        <v>95</v>
      </c>
      <c r="H77" s="249"/>
      <c r="I77" s="307">
        <f t="shared" si="17"/>
        <v>0</v>
      </c>
      <c r="Q77" s="101">
        <f t="shared" si="18"/>
        <v>0</v>
      </c>
      <c r="R77" s="5">
        <f t="shared" si="19"/>
        <v>0</v>
      </c>
      <c r="S77" s="5">
        <f t="shared" si="20"/>
        <v>0</v>
      </c>
      <c r="T77" s="5">
        <f t="shared" si="21"/>
        <v>0</v>
      </c>
      <c r="U77" s="5">
        <f t="shared" si="22"/>
        <v>0</v>
      </c>
      <c r="V77" s="5">
        <f t="shared" si="23"/>
        <v>0</v>
      </c>
      <c r="W77" s="5">
        <f t="shared" si="24"/>
        <v>0</v>
      </c>
      <c r="X77" s="5">
        <f t="shared" si="25"/>
        <v>0</v>
      </c>
      <c r="Y77" s="5">
        <f t="shared" si="26"/>
        <v>0</v>
      </c>
      <c r="Z77" s="5">
        <f t="shared" si="27"/>
        <v>0</v>
      </c>
      <c r="AA77" s="5">
        <f t="shared" si="28"/>
        <v>0</v>
      </c>
      <c r="AB77" s="5">
        <f t="shared" si="29"/>
        <v>0</v>
      </c>
      <c r="AC77" s="5">
        <f t="shared" si="30"/>
        <v>0</v>
      </c>
      <c r="AD77" s="40">
        <f t="shared" si="31"/>
        <v>0</v>
      </c>
      <c r="AL77" s="101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403"/>
      <c r="AZ77" s="40"/>
    </row>
    <row r="78" spans="1:52" ht="39" customHeight="1">
      <c r="A78" s="81">
        <v>70</v>
      </c>
      <c r="B78" s="342"/>
      <c r="C78" s="342"/>
      <c r="D78" s="309"/>
      <c r="E78" s="39" t="str">
        <f t="shared" si="16"/>
        <v>Seleccione tipo correspondiente de 0 a 14</v>
      </c>
      <c r="F78" s="63"/>
      <c r="G78" s="94" t="s">
        <v>95</v>
      </c>
      <c r="H78" s="249"/>
      <c r="I78" s="307">
        <f t="shared" si="17"/>
        <v>0</v>
      </c>
      <c r="Q78" s="101">
        <f t="shared" si="18"/>
        <v>0</v>
      </c>
      <c r="R78" s="5">
        <f t="shared" si="19"/>
        <v>0</v>
      </c>
      <c r="S78" s="5">
        <f t="shared" si="20"/>
        <v>0</v>
      </c>
      <c r="T78" s="5">
        <f t="shared" si="21"/>
        <v>0</v>
      </c>
      <c r="U78" s="5">
        <f t="shared" si="22"/>
        <v>0</v>
      </c>
      <c r="V78" s="5">
        <f t="shared" si="23"/>
        <v>0</v>
      </c>
      <c r="W78" s="5">
        <f t="shared" si="24"/>
        <v>0</v>
      </c>
      <c r="X78" s="5">
        <f t="shared" si="25"/>
        <v>0</v>
      </c>
      <c r="Y78" s="5">
        <f t="shared" si="26"/>
        <v>0</v>
      </c>
      <c r="Z78" s="5">
        <f t="shared" si="27"/>
        <v>0</v>
      </c>
      <c r="AA78" s="5">
        <f t="shared" si="28"/>
        <v>0</v>
      </c>
      <c r="AB78" s="5">
        <f t="shared" si="29"/>
        <v>0</v>
      </c>
      <c r="AC78" s="5">
        <f t="shared" si="30"/>
        <v>0</v>
      </c>
      <c r="AD78" s="40">
        <f t="shared" si="31"/>
        <v>0</v>
      </c>
      <c r="AL78" s="101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403"/>
      <c r="AZ78" s="40"/>
    </row>
    <row r="79" spans="1:52" ht="39" customHeight="1">
      <c r="A79" s="81">
        <v>71</v>
      </c>
      <c r="B79" s="342"/>
      <c r="C79" s="342"/>
      <c r="D79" s="309"/>
      <c r="E79" s="39" t="str">
        <f t="shared" si="16"/>
        <v>Seleccione tipo correspondiente de 0 a 14</v>
      </c>
      <c r="F79" s="63"/>
      <c r="G79" s="94" t="s">
        <v>95</v>
      </c>
      <c r="H79" s="249"/>
      <c r="I79" s="307">
        <f t="shared" si="17"/>
        <v>0</v>
      </c>
      <c r="Q79" s="101">
        <f t="shared" si="18"/>
        <v>0</v>
      </c>
      <c r="R79" s="5">
        <f t="shared" si="19"/>
        <v>0</v>
      </c>
      <c r="S79" s="5">
        <f t="shared" si="20"/>
        <v>0</v>
      </c>
      <c r="T79" s="5">
        <f t="shared" si="21"/>
        <v>0</v>
      </c>
      <c r="U79" s="5">
        <f t="shared" si="22"/>
        <v>0</v>
      </c>
      <c r="V79" s="5">
        <f t="shared" si="23"/>
        <v>0</v>
      </c>
      <c r="W79" s="5">
        <f t="shared" si="24"/>
        <v>0</v>
      </c>
      <c r="X79" s="5">
        <f t="shared" si="25"/>
        <v>0</v>
      </c>
      <c r="Y79" s="5">
        <f t="shared" si="26"/>
        <v>0</v>
      </c>
      <c r="Z79" s="5">
        <f t="shared" si="27"/>
        <v>0</v>
      </c>
      <c r="AA79" s="5">
        <f t="shared" si="28"/>
        <v>0</v>
      </c>
      <c r="AB79" s="5">
        <f t="shared" si="29"/>
        <v>0</v>
      </c>
      <c r="AC79" s="5">
        <f t="shared" si="30"/>
        <v>0</v>
      </c>
      <c r="AD79" s="40">
        <f t="shared" si="31"/>
        <v>0</v>
      </c>
      <c r="AL79" s="101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403"/>
      <c r="AZ79" s="40"/>
    </row>
    <row r="80" spans="1:52" ht="39" customHeight="1">
      <c r="A80" s="81">
        <v>72</v>
      </c>
      <c r="B80" s="342"/>
      <c r="C80" s="342"/>
      <c r="D80" s="309"/>
      <c r="E80" s="39" t="str">
        <f t="shared" si="16"/>
        <v>Seleccione tipo correspondiente de 0 a 14</v>
      </c>
      <c r="F80" s="63"/>
      <c r="G80" s="94" t="s">
        <v>95</v>
      </c>
      <c r="H80" s="249"/>
      <c r="I80" s="307">
        <f t="shared" si="17"/>
        <v>0</v>
      </c>
      <c r="Q80" s="101">
        <f t="shared" si="18"/>
        <v>0</v>
      </c>
      <c r="R80" s="5">
        <f t="shared" si="19"/>
        <v>0</v>
      </c>
      <c r="S80" s="5">
        <f t="shared" si="20"/>
        <v>0</v>
      </c>
      <c r="T80" s="5">
        <f t="shared" si="21"/>
        <v>0</v>
      </c>
      <c r="U80" s="5">
        <f t="shared" si="22"/>
        <v>0</v>
      </c>
      <c r="V80" s="5">
        <f t="shared" si="23"/>
        <v>0</v>
      </c>
      <c r="W80" s="5">
        <f t="shared" si="24"/>
        <v>0</v>
      </c>
      <c r="X80" s="5">
        <f t="shared" si="25"/>
        <v>0</v>
      </c>
      <c r="Y80" s="5">
        <f t="shared" si="26"/>
        <v>0</v>
      </c>
      <c r="Z80" s="5">
        <f t="shared" si="27"/>
        <v>0</v>
      </c>
      <c r="AA80" s="5">
        <f t="shared" si="28"/>
        <v>0</v>
      </c>
      <c r="AB80" s="5">
        <f t="shared" si="29"/>
        <v>0</v>
      </c>
      <c r="AC80" s="5">
        <f t="shared" si="30"/>
        <v>0</v>
      </c>
      <c r="AD80" s="40">
        <f t="shared" si="31"/>
        <v>0</v>
      </c>
      <c r="AL80" s="101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403"/>
      <c r="AZ80" s="40"/>
    </row>
    <row r="81" spans="1:52" ht="39" customHeight="1">
      <c r="A81" s="81">
        <v>73</v>
      </c>
      <c r="B81" s="342"/>
      <c r="C81" s="342"/>
      <c r="D81" s="309"/>
      <c r="E81" s="39" t="str">
        <f t="shared" si="16"/>
        <v>Seleccione tipo correspondiente de 0 a 14</v>
      </c>
      <c r="F81" s="63"/>
      <c r="G81" s="94" t="s">
        <v>95</v>
      </c>
      <c r="H81" s="249"/>
      <c r="I81" s="307">
        <f t="shared" si="17"/>
        <v>0</v>
      </c>
      <c r="Q81" s="101">
        <f t="shared" si="18"/>
        <v>0</v>
      </c>
      <c r="R81" s="5">
        <f t="shared" si="19"/>
        <v>0</v>
      </c>
      <c r="S81" s="5">
        <f t="shared" si="20"/>
        <v>0</v>
      </c>
      <c r="T81" s="5">
        <f t="shared" si="21"/>
        <v>0</v>
      </c>
      <c r="U81" s="5">
        <f t="shared" si="22"/>
        <v>0</v>
      </c>
      <c r="V81" s="5">
        <f t="shared" si="23"/>
        <v>0</v>
      </c>
      <c r="W81" s="5">
        <f t="shared" si="24"/>
        <v>0</v>
      </c>
      <c r="X81" s="5">
        <f t="shared" si="25"/>
        <v>0</v>
      </c>
      <c r="Y81" s="5">
        <f t="shared" si="26"/>
        <v>0</v>
      </c>
      <c r="Z81" s="5">
        <f t="shared" si="27"/>
        <v>0</v>
      </c>
      <c r="AA81" s="5">
        <f t="shared" si="28"/>
        <v>0</v>
      </c>
      <c r="AB81" s="5">
        <f t="shared" si="29"/>
        <v>0</v>
      </c>
      <c r="AC81" s="5">
        <f t="shared" si="30"/>
        <v>0</v>
      </c>
      <c r="AD81" s="40">
        <f t="shared" si="31"/>
        <v>0</v>
      </c>
      <c r="AL81" s="101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403"/>
      <c r="AZ81" s="40"/>
    </row>
    <row r="82" spans="1:52" ht="39" customHeight="1">
      <c r="A82" s="81">
        <v>74</v>
      </c>
      <c r="B82" s="342"/>
      <c r="C82" s="342"/>
      <c r="D82" s="309"/>
      <c r="E82" s="39" t="str">
        <f t="shared" si="16"/>
        <v>Seleccione tipo correspondiente de 0 a 14</v>
      </c>
      <c r="F82" s="63"/>
      <c r="G82" s="94" t="s">
        <v>95</v>
      </c>
      <c r="H82" s="249"/>
      <c r="I82" s="307">
        <f t="shared" si="17"/>
        <v>0</v>
      </c>
      <c r="Q82" s="101">
        <f t="shared" si="18"/>
        <v>0</v>
      </c>
      <c r="R82" s="5">
        <f t="shared" si="19"/>
        <v>0</v>
      </c>
      <c r="S82" s="5">
        <f t="shared" si="20"/>
        <v>0</v>
      </c>
      <c r="T82" s="5">
        <f t="shared" si="21"/>
        <v>0</v>
      </c>
      <c r="U82" s="5">
        <f t="shared" si="22"/>
        <v>0</v>
      </c>
      <c r="V82" s="5">
        <f t="shared" si="23"/>
        <v>0</v>
      </c>
      <c r="W82" s="5">
        <f t="shared" si="24"/>
        <v>0</v>
      </c>
      <c r="X82" s="5">
        <f t="shared" si="25"/>
        <v>0</v>
      </c>
      <c r="Y82" s="5">
        <f t="shared" si="26"/>
        <v>0</v>
      </c>
      <c r="Z82" s="5">
        <f t="shared" si="27"/>
        <v>0</v>
      </c>
      <c r="AA82" s="5">
        <f t="shared" si="28"/>
        <v>0</v>
      </c>
      <c r="AB82" s="5">
        <f t="shared" si="29"/>
        <v>0</v>
      </c>
      <c r="AC82" s="5">
        <f t="shared" si="30"/>
        <v>0</v>
      </c>
      <c r="AD82" s="40">
        <f t="shared" si="31"/>
        <v>0</v>
      </c>
      <c r="AL82" s="101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403"/>
      <c r="AZ82" s="40"/>
    </row>
    <row r="83" spans="1:52" ht="39" customHeight="1">
      <c r="A83" s="81">
        <v>75</v>
      </c>
      <c r="B83" s="342"/>
      <c r="C83" s="342"/>
      <c r="D83" s="309"/>
      <c r="E83" s="39" t="str">
        <f t="shared" si="16"/>
        <v>Seleccione tipo correspondiente de 0 a 14</v>
      </c>
      <c r="F83" s="63"/>
      <c r="G83" s="94" t="s">
        <v>95</v>
      </c>
      <c r="H83" s="249"/>
      <c r="I83" s="307">
        <f t="shared" si="17"/>
        <v>0</v>
      </c>
      <c r="Q83" s="101">
        <f t="shared" si="18"/>
        <v>0</v>
      </c>
      <c r="R83" s="5">
        <f t="shared" si="19"/>
        <v>0</v>
      </c>
      <c r="S83" s="5">
        <f t="shared" si="20"/>
        <v>0</v>
      </c>
      <c r="T83" s="5">
        <f t="shared" si="21"/>
        <v>0</v>
      </c>
      <c r="U83" s="5">
        <f t="shared" si="22"/>
        <v>0</v>
      </c>
      <c r="V83" s="5">
        <f t="shared" si="23"/>
        <v>0</v>
      </c>
      <c r="W83" s="5">
        <f t="shared" si="24"/>
        <v>0</v>
      </c>
      <c r="X83" s="5">
        <f t="shared" si="25"/>
        <v>0</v>
      </c>
      <c r="Y83" s="5">
        <f t="shared" si="26"/>
        <v>0</v>
      </c>
      <c r="Z83" s="5">
        <f t="shared" si="27"/>
        <v>0</v>
      </c>
      <c r="AA83" s="5">
        <f t="shared" si="28"/>
        <v>0</v>
      </c>
      <c r="AB83" s="5">
        <f t="shared" si="29"/>
        <v>0</v>
      </c>
      <c r="AC83" s="5">
        <f t="shared" si="30"/>
        <v>0</v>
      </c>
      <c r="AD83" s="40">
        <f t="shared" si="31"/>
        <v>0</v>
      </c>
      <c r="AL83" s="101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403"/>
      <c r="AZ83" s="40"/>
    </row>
    <row r="84" spans="1:52" ht="39" customHeight="1">
      <c r="A84" s="81">
        <v>76</v>
      </c>
      <c r="B84" s="342"/>
      <c r="C84" s="342"/>
      <c r="D84" s="309"/>
      <c r="E84" s="39" t="str">
        <f t="shared" si="16"/>
        <v>Seleccione tipo correspondiente de 0 a 14</v>
      </c>
      <c r="F84" s="63"/>
      <c r="G84" s="94" t="s">
        <v>95</v>
      </c>
      <c r="H84" s="249"/>
      <c r="I84" s="307">
        <f t="shared" si="17"/>
        <v>0</v>
      </c>
      <c r="Q84" s="101">
        <f t="shared" si="18"/>
        <v>0</v>
      </c>
      <c r="R84" s="5">
        <f t="shared" si="19"/>
        <v>0</v>
      </c>
      <c r="S84" s="5">
        <f t="shared" si="20"/>
        <v>0</v>
      </c>
      <c r="T84" s="5">
        <f t="shared" si="21"/>
        <v>0</v>
      </c>
      <c r="U84" s="5">
        <f t="shared" si="22"/>
        <v>0</v>
      </c>
      <c r="V84" s="5">
        <f t="shared" si="23"/>
        <v>0</v>
      </c>
      <c r="W84" s="5">
        <f t="shared" si="24"/>
        <v>0</v>
      </c>
      <c r="X84" s="5">
        <f t="shared" si="25"/>
        <v>0</v>
      </c>
      <c r="Y84" s="5">
        <f t="shared" si="26"/>
        <v>0</v>
      </c>
      <c r="Z84" s="5">
        <f t="shared" si="27"/>
        <v>0</v>
      </c>
      <c r="AA84" s="5">
        <f t="shared" si="28"/>
        <v>0</v>
      </c>
      <c r="AB84" s="5">
        <f t="shared" si="29"/>
        <v>0</v>
      </c>
      <c r="AC84" s="5">
        <f t="shared" si="30"/>
        <v>0</v>
      </c>
      <c r="AD84" s="40">
        <f t="shared" si="31"/>
        <v>0</v>
      </c>
      <c r="AL84" s="101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403"/>
      <c r="AZ84" s="40"/>
    </row>
    <row r="85" spans="1:52" ht="39" customHeight="1">
      <c r="A85" s="81">
        <v>77</v>
      </c>
      <c r="B85" s="342"/>
      <c r="C85" s="342"/>
      <c r="D85" s="309"/>
      <c r="E85" s="39" t="str">
        <f t="shared" si="16"/>
        <v>Seleccione tipo correspondiente de 0 a 14</v>
      </c>
      <c r="F85" s="63"/>
      <c r="G85" s="94" t="s">
        <v>95</v>
      </c>
      <c r="H85" s="249"/>
      <c r="I85" s="307">
        <f t="shared" si="17"/>
        <v>0</v>
      </c>
      <c r="Q85" s="101">
        <f t="shared" si="18"/>
        <v>0</v>
      </c>
      <c r="R85" s="5">
        <f t="shared" si="19"/>
        <v>0</v>
      </c>
      <c r="S85" s="5">
        <f t="shared" si="20"/>
        <v>0</v>
      </c>
      <c r="T85" s="5">
        <f t="shared" si="21"/>
        <v>0</v>
      </c>
      <c r="U85" s="5">
        <f t="shared" si="22"/>
        <v>0</v>
      </c>
      <c r="V85" s="5">
        <f t="shared" si="23"/>
        <v>0</v>
      </c>
      <c r="W85" s="5">
        <f t="shared" si="24"/>
        <v>0</v>
      </c>
      <c r="X85" s="5">
        <f t="shared" si="25"/>
        <v>0</v>
      </c>
      <c r="Y85" s="5">
        <f t="shared" si="26"/>
        <v>0</v>
      </c>
      <c r="Z85" s="5">
        <f t="shared" si="27"/>
        <v>0</v>
      </c>
      <c r="AA85" s="5">
        <f t="shared" si="28"/>
        <v>0</v>
      </c>
      <c r="AB85" s="5">
        <f t="shared" si="29"/>
        <v>0</v>
      </c>
      <c r="AC85" s="5">
        <f t="shared" si="30"/>
        <v>0</v>
      </c>
      <c r="AD85" s="40">
        <f t="shared" si="31"/>
        <v>0</v>
      </c>
      <c r="AL85" s="101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403"/>
      <c r="AZ85" s="40"/>
    </row>
    <row r="86" spans="1:52" ht="39" customHeight="1">
      <c r="A86" s="81">
        <v>78</v>
      </c>
      <c r="B86" s="342"/>
      <c r="C86" s="342"/>
      <c r="D86" s="309"/>
      <c r="E86" s="39" t="str">
        <f t="shared" si="16"/>
        <v>Seleccione tipo correspondiente de 0 a 14</v>
      </c>
      <c r="F86" s="63"/>
      <c r="G86" s="94" t="s">
        <v>95</v>
      </c>
      <c r="H86" s="249"/>
      <c r="I86" s="307">
        <f t="shared" si="17"/>
        <v>0</v>
      </c>
      <c r="Q86" s="101">
        <f t="shared" si="18"/>
        <v>0</v>
      </c>
      <c r="R86" s="5">
        <f t="shared" si="19"/>
        <v>0</v>
      </c>
      <c r="S86" s="5">
        <f t="shared" si="20"/>
        <v>0</v>
      </c>
      <c r="T86" s="5">
        <f t="shared" si="21"/>
        <v>0</v>
      </c>
      <c r="U86" s="5">
        <f t="shared" si="22"/>
        <v>0</v>
      </c>
      <c r="V86" s="5">
        <f t="shared" si="23"/>
        <v>0</v>
      </c>
      <c r="W86" s="5">
        <f t="shared" si="24"/>
        <v>0</v>
      </c>
      <c r="X86" s="5">
        <f t="shared" si="25"/>
        <v>0</v>
      </c>
      <c r="Y86" s="5">
        <f t="shared" si="26"/>
        <v>0</v>
      </c>
      <c r="Z86" s="5">
        <f t="shared" si="27"/>
        <v>0</v>
      </c>
      <c r="AA86" s="5">
        <f t="shared" si="28"/>
        <v>0</v>
      </c>
      <c r="AB86" s="5">
        <f t="shared" si="29"/>
        <v>0</v>
      </c>
      <c r="AC86" s="5">
        <f t="shared" si="30"/>
        <v>0</v>
      </c>
      <c r="AD86" s="40">
        <f t="shared" si="31"/>
        <v>0</v>
      </c>
      <c r="AL86" s="101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403"/>
      <c r="AZ86" s="40"/>
    </row>
    <row r="87" spans="1:52" ht="39" customHeight="1">
      <c r="A87" s="81">
        <v>79</v>
      </c>
      <c r="B87" s="342"/>
      <c r="C87" s="342"/>
      <c r="D87" s="309"/>
      <c r="E87" s="39" t="str">
        <f t="shared" si="16"/>
        <v>Seleccione tipo correspondiente de 0 a 14</v>
      </c>
      <c r="F87" s="63"/>
      <c r="G87" s="94" t="s">
        <v>95</v>
      </c>
      <c r="H87" s="249"/>
      <c r="I87" s="307">
        <f t="shared" si="17"/>
        <v>0</v>
      </c>
      <c r="Q87" s="101">
        <f t="shared" si="18"/>
        <v>0</v>
      </c>
      <c r="R87" s="5">
        <f t="shared" si="19"/>
        <v>0</v>
      </c>
      <c r="S87" s="5">
        <f t="shared" si="20"/>
        <v>0</v>
      </c>
      <c r="T87" s="5">
        <f t="shared" si="21"/>
        <v>0</v>
      </c>
      <c r="U87" s="5">
        <f t="shared" si="22"/>
        <v>0</v>
      </c>
      <c r="V87" s="5">
        <f t="shared" si="23"/>
        <v>0</v>
      </c>
      <c r="W87" s="5">
        <f t="shared" si="24"/>
        <v>0</v>
      </c>
      <c r="X87" s="5">
        <f t="shared" si="25"/>
        <v>0</v>
      </c>
      <c r="Y87" s="5">
        <f t="shared" si="26"/>
        <v>0</v>
      </c>
      <c r="Z87" s="5">
        <f t="shared" si="27"/>
        <v>0</v>
      </c>
      <c r="AA87" s="5">
        <f t="shared" si="28"/>
        <v>0</v>
      </c>
      <c r="AB87" s="5">
        <f t="shared" si="29"/>
        <v>0</v>
      </c>
      <c r="AC87" s="5">
        <f t="shared" si="30"/>
        <v>0</v>
      </c>
      <c r="AD87" s="40">
        <f t="shared" si="31"/>
        <v>0</v>
      </c>
      <c r="AL87" s="101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403"/>
      <c r="AZ87" s="40"/>
    </row>
    <row r="88" spans="1:52" ht="39" customHeight="1">
      <c r="A88" s="81">
        <v>80</v>
      </c>
      <c r="B88" s="342"/>
      <c r="C88" s="342"/>
      <c r="D88" s="309"/>
      <c r="E88" s="39" t="str">
        <f t="shared" si="16"/>
        <v>Seleccione tipo correspondiente de 0 a 14</v>
      </c>
      <c r="F88" s="63"/>
      <c r="G88" s="94" t="s">
        <v>95</v>
      </c>
      <c r="H88" s="249"/>
      <c r="I88" s="307">
        <f t="shared" si="17"/>
        <v>0</v>
      </c>
      <c r="Q88" s="101">
        <f t="shared" si="18"/>
        <v>0</v>
      </c>
      <c r="R88" s="5">
        <f t="shared" si="19"/>
        <v>0</v>
      </c>
      <c r="S88" s="5">
        <f t="shared" si="20"/>
        <v>0</v>
      </c>
      <c r="T88" s="5">
        <f t="shared" si="21"/>
        <v>0</v>
      </c>
      <c r="U88" s="5">
        <f t="shared" si="22"/>
        <v>0</v>
      </c>
      <c r="V88" s="5">
        <f t="shared" si="23"/>
        <v>0</v>
      </c>
      <c r="W88" s="5">
        <f t="shared" si="24"/>
        <v>0</v>
      </c>
      <c r="X88" s="5">
        <f t="shared" si="25"/>
        <v>0</v>
      </c>
      <c r="Y88" s="5">
        <f t="shared" si="26"/>
        <v>0</v>
      </c>
      <c r="Z88" s="5">
        <f t="shared" si="27"/>
        <v>0</v>
      </c>
      <c r="AA88" s="5">
        <f t="shared" si="28"/>
        <v>0</v>
      </c>
      <c r="AB88" s="5">
        <f t="shared" si="29"/>
        <v>0</v>
      </c>
      <c r="AC88" s="5">
        <f t="shared" si="30"/>
        <v>0</v>
      </c>
      <c r="AD88" s="40">
        <f t="shared" si="31"/>
        <v>0</v>
      </c>
      <c r="AL88" s="101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403"/>
      <c r="AZ88" s="40"/>
    </row>
    <row r="89" spans="1:52" ht="39" customHeight="1">
      <c r="A89" s="81">
        <v>81</v>
      </c>
      <c r="B89" s="342"/>
      <c r="C89" s="342"/>
      <c r="D89" s="309"/>
      <c r="E89" s="39" t="str">
        <f t="shared" si="16"/>
        <v>Seleccione tipo correspondiente de 0 a 14</v>
      </c>
      <c r="F89" s="63"/>
      <c r="G89" s="94" t="s">
        <v>95</v>
      </c>
      <c r="H89" s="249"/>
      <c r="I89" s="307">
        <f t="shared" si="17"/>
        <v>0</v>
      </c>
      <c r="Q89" s="101">
        <f t="shared" si="18"/>
        <v>0</v>
      </c>
      <c r="R89" s="5">
        <f t="shared" si="19"/>
        <v>0</v>
      </c>
      <c r="S89" s="5">
        <f t="shared" si="20"/>
        <v>0</v>
      </c>
      <c r="T89" s="5">
        <f t="shared" si="21"/>
        <v>0</v>
      </c>
      <c r="U89" s="5">
        <f t="shared" si="22"/>
        <v>0</v>
      </c>
      <c r="V89" s="5">
        <f t="shared" si="23"/>
        <v>0</v>
      </c>
      <c r="W89" s="5">
        <f t="shared" si="24"/>
        <v>0</v>
      </c>
      <c r="X89" s="5">
        <f t="shared" si="25"/>
        <v>0</v>
      </c>
      <c r="Y89" s="5">
        <f t="shared" si="26"/>
        <v>0</v>
      </c>
      <c r="Z89" s="5">
        <f t="shared" si="27"/>
        <v>0</v>
      </c>
      <c r="AA89" s="5">
        <f t="shared" si="28"/>
        <v>0</v>
      </c>
      <c r="AB89" s="5">
        <f t="shared" si="29"/>
        <v>0</v>
      </c>
      <c r="AC89" s="5">
        <f t="shared" si="30"/>
        <v>0</v>
      </c>
      <c r="AD89" s="40">
        <f t="shared" si="31"/>
        <v>0</v>
      </c>
      <c r="AL89" s="101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403"/>
      <c r="AZ89" s="40"/>
    </row>
    <row r="90" spans="1:52" ht="39" customHeight="1">
      <c r="A90" s="81">
        <v>82</v>
      </c>
      <c r="B90" s="342"/>
      <c r="C90" s="342"/>
      <c r="D90" s="309"/>
      <c r="E90" s="39" t="str">
        <f t="shared" si="16"/>
        <v>Seleccione tipo correspondiente de 0 a 14</v>
      </c>
      <c r="F90" s="63"/>
      <c r="G90" s="94" t="s">
        <v>95</v>
      </c>
      <c r="H90" s="249"/>
      <c r="I90" s="307">
        <f t="shared" si="17"/>
        <v>0</v>
      </c>
      <c r="Q90" s="101">
        <f t="shared" si="18"/>
        <v>0</v>
      </c>
      <c r="R90" s="5">
        <f t="shared" si="19"/>
        <v>0</v>
      </c>
      <c r="S90" s="5">
        <f t="shared" si="20"/>
        <v>0</v>
      </c>
      <c r="T90" s="5">
        <f t="shared" si="21"/>
        <v>0</v>
      </c>
      <c r="U90" s="5">
        <f t="shared" si="22"/>
        <v>0</v>
      </c>
      <c r="V90" s="5">
        <f t="shared" si="23"/>
        <v>0</v>
      </c>
      <c r="W90" s="5">
        <f t="shared" si="24"/>
        <v>0</v>
      </c>
      <c r="X90" s="5">
        <f t="shared" si="25"/>
        <v>0</v>
      </c>
      <c r="Y90" s="5">
        <f t="shared" si="26"/>
        <v>0</v>
      </c>
      <c r="Z90" s="5">
        <f t="shared" si="27"/>
        <v>0</v>
      </c>
      <c r="AA90" s="5">
        <f t="shared" si="28"/>
        <v>0</v>
      </c>
      <c r="AB90" s="5">
        <f t="shared" si="29"/>
        <v>0</v>
      </c>
      <c r="AC90" s="5">
        <f t="shared" si="30"/>
        <v>0</v>
      </c>
      <c r="AD90" s="40">
        <f t="shared" si="31"/>
        <v>0</v>
      </c>
      <c r="AL90" s="101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403"/>
      <c r="AZ90" s="40"/>
    </row>
    <row r="91" spans="1:52" ht="39" customHeight="1">
      <c r="A91" s="81">
        <v>83</v>
      </c>
      <c r="B91" s="342"/>
      <c r="C91" s="342"/>
      <c r="D91" s="309"/>
      <c r="E91" s="39" t="str">
        <f t="shared" si="16"/>
        <v>Seleccione tipo correspondiente de 0 a 14</v>
      </c>
      <c r="F91" s="63"/>
      <c r="G91" s="94" t="s">
        <v>95</v>
      </c>
      <c r="H91" s="249"/>
      <c r="I91" s="307">
        <f t="shared" si="17"/>
        <v>0</v>
      </c>
      <c r="Q91" s="101">
        <f t="shared" si="18"/>
        <v>0</v>
      </c>
      <c r="R91" s="5">
        <f t="shared" si="19"/>
        <v>0</v>
      </c>
      <c r="S91" s="5">
        <f t="shared" si="20"/>
        <v>0</v>
      </c>
      <c r="T91" s="5">
        <f t="shared" si="21"/>
        <v>0</v>
      </c>
      <c r="U91" s="5">
        <f t="shared" si="22"/>
        <v>0</v>
      </c>
      <c r="V91" s="5">
        <f t="shared" si="23"/>
        <v>0</v>
      </c>
      <c r="W91" s="5">
        <f t="shared" si="24"/>
        <v>0</v>
      </c>
      <c r="X91" s="5">
        <f t="shared" si="25"/>
        <v>0</v>
      </c>
      <c r="Y91" s="5">
        <f t="shared" si="26"/>
        <v>0</v>
      </c>
      <c r="Z91" s="5">
        <f t="shared" si="27"/>
        <v>0</v>
      </c>
      <c r="AA91" s="5">
        <f t="shared" si="28"/>
        <v>0</v>
      </c>
      <c r="AB91" s="5">
        <f t="shared" si="29"/>
        <v>0</v>
      </c>
      <c r="AC91" s="5">
        <f t="shared" si="30"/>
        <v>0</v>
      </c>
      <c r="AD91" s="40">
        <f t="shared" si="31"/>
        <v>0</v>
      </c>
      <c r="AL91" s="101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403"/>
      <c r="AZ91" s="40"/>
    </row>
    <row r="92" spans="1:52" ht="39" customHeight="1">
      <c r="A92" s="81">
        <v>84</v>
      </c>
      <c r="B92" s="342"/>
      <c r="C92" s="342"/>
      <c r="D92" s="309"/>
      <c r="E92" s="39" t="str">
        <f t="shared" si="16"/>
        <v>Seleccione tipo correspondiente de 0 a 14</v>
      </c>
      <c r="F92" s="63"/>
      <c r="G92" s="94" t="s">
        <v>95</v>
      </c>
      <c r="H92" s="249"/>
      <c r="I92" s="307">
        <f t="shared" si="17"/>
        <v>0</v>
      </c>
      <c r="Q92" s="101">
        <f t="shared" si="18"/>
        <v>0</v>
      </c>
      <c r="R92" s="5">
        <f t="shared" si="19"/>
        <v>0</v>
      </c>
      <c r="S92" s="5">
        <f t="shared" si="20"/>
        <v>0</v>
      </c>
      <c r="T92" s="5">
        <f t="shared" si="21"/>
        <v>0</v>
      </c>
      <c r="U92" s="5">
        <f t="shared" si="22"/>
        <v>0</v>
      </c>
      <c r="V92" s="5">
        <f t="shared" si="23"/>
        <v>0</v>
      </c>
      <c r="W92" s="5">
        <f t="shared" si="24"/>
        <v>0</v>
      </c>
      <c r="X92" s="5">
        <f t="shared" si="25"/>
        <v>0</v>
      </c>
      <c r="Y92" s="5">
        <f t="shared" si="26"/>
        <v>0</v>
      </c>
      <c r="Z92" s="5">
        <f t="shared" si="27"/>
        <v>0</v>
      </c>
      <c r="AA92" s="5">
        <f t="shared" si="28"/>
        <v>0</v>
      </c>
      <c r="AB92" s="5">
        <f t="shared" si="29"/>
        <v>0</v>
      </c>
      <c r="AC92" s="5">
        <f t="shared" si="30"/>
        <v>0</v>
      </c>
      <c r="AD92" s="40">
        <f t="shared" si="31"/>
        <v>0</v>
      </c>
      <c r="AL92" s="101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403"/>
      <c r="AZ92" s="40"/>
    </row>
    <row r="93" spans="1:52" ht="39" customHeight="1">
      <c r="A93" s="81">
        <v>85</v>
      </c>
      <c r="B93" s="342"/>
      <c r="C93" s="342"/>
      <c r="D93" s="309"/>
      <c r="E93" s="39" t="str">
        <f t="shared" si="16"/>
        <v>Seleccione tipo correspondiente de 0 a 14</v>
      </c>
      <c r="F93" s="63"/>
      <c r="G93" s="94" t="s">
        <v>95</v>
      </c>
      <c r="H93" s="249"/>
      <c r="I93" s="307">
        <f t="shared" si="17"/>
        <v>0</v>
      </c>
      <c r="Q93" s="101">
        <f t="shared" si="18"/>
        <v>0</v>
      </c>
      <c r="R93" s="5">
        <f t="shared" si="19"/>
        <v>0</v>
      </c>
      <c r="S93" s="5">
        <f t="shared" si="20"/>
        <v>0</v>
      </c>
      <c r="T93" s="5">
        <f t="shared" si="21"/>
        <v>0</v>
      </c>
      <c r="U93" s="5">
        <f t="shared" si="22"/>
        <v>0</v>
      </c>
      <c r="V93" s="5">
        <f t="shared" si="23"/>
        <v>0</v>
      </c>
      <c r="W93" s="5">
        <f t="shared" si="24"/>
        <v>0</v>
      </c>
      <c r="X93" s="5">
        <f t="shared" si="25"/>
        <v>0</v>
      </c>
      <c r="Y93" s="5">
        <f t="shared" si="26"/>
        <v>0</v>
      </c>
      <c r="Z93" s="5">
        <f t="shared" si="27"/>
        <v>0</v>
      </c>
      <c r="AA93" s="5">
        <f t="shared" si="28"/>
        <v>0</v>
      </c>
      <c r="AB93" s="5">
        <f t="shared" si="29"/>
        <v>0</v>
      </c>
      <c r="AC93" s="5">
        <f t="shared" si="30"/>
        <v>0</v>
      </c>
      <c r="AD93" s="40">
        <f t="shared" si="31"/>
        <v>0</v>
      </c>
      <c r="AL93" s="101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403"/>
      <c r="AZ93" s="40"/>
    </row>
    <row r="94" spans="1:52" ht="39" customHeight="1">
      <c r="A94" s="81">
        <v>86</v>
      </c>
      <c r="B94" s="342"/>
      <c r="C94" s="342"/>
      <c r="D94" s="309"/>
      <c r="E94" s="39" t="str">
        <f t="shared" si="16"/>
        <v>Seleccione tipo correspondiente de 0 a 14</v>
      </c>
      <c r="F94" s="63"/>
      <c r="G94" s="94" t="s">
        <v>95</v>
      </c>
      <c r="H94" s="249"/>
      <c r="I94" s="307">
        <f t="shared" si="17"/>
        <v>0</v>
      </c>
      <c r="Q94" s="101">
        <f t="shared" si="18"/>
        <v>0</v>
      </c>
      <c r="R94" s="5">
        <f t="shared" si="19"/>
        <v>0</v>
      </c>
      <c r="S94" s="5">
        <f t="shared" si="20"/>
        <v>0</v>
      </c>
      <c r="T94" s="5">
        <f t="shared" si="21"/>
        <v>0</v>
      </c>
      <c r="U94" s="5">
        <f t="shared" si="22"/>
        <v>0</v>
      </c>
      <c r="V94" s="5">
        <f t="shared" si="23"/>
        <v>0</v>
      </c>
      <c r="W94" s="5">
        <f t="shared" si="24"/>
        <v>0</v>
      </c>
      <c r="X94" s="5">
        <f t="shared" si="25"/>
        <v>0</v>
      </c>
      <c r="Y94" s="5">
        <f t="shared" si="26"/>
        <v>0</v>
      </c>
      <c r="Z94" s="5">
        <f t="shared" si="27"/>
        <v>0</v>
      </c>
      <c r="AA94" s="5">
        <f t="shared" si="28"/>
        <v>0</v>
      </c>
      <c r="AB94" s="5">
        <f t="shared" si="29"/>
        <v>0</v>
      </c>
      <c r="AC94" s="5">
        <f t="shared" si="30"/>
        <v>0</v>
      </c>
      <c r="AD94" s="40">
        <f t="shared" si="31"/>
        <v>0</v>
      </c>
      <c r="AL94" s="101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403"/>
      <c r="AZ94" s="40"/>
    </row>
    <row r="95" spans="1:52" ht="39" customHeight="1">
      <c r="A95" s="81">
        <v>87</v>
      </c>
      <c r="B95" s="342"/>
      <c r="C95" s="342"/>
      <c r="D95" s="309"/>
      <c r="E95" s="39" t="str">
        <f t="shared" si="16"/>
        <v>Seleccione tipo correspondiente de 0 a 14</v>
      </c>
      <c r="F95" s="63"/>
      <c r="G95" s="94" t="s">
        <v>95</v>
      </c>
      <c r="H95" s="249"/>
      <c r="I95" s="307">
        <f t="shared" si="17"/>
        <v>0</v>
      </c>
      <c r="Q95" s="101">
        <f t="shared" si="18"/>
        <v>0</v>
      </c>
      <c r="R95" s="5">
        <f t="shared" si="19"/>
        <v>0</v>
      </c>
      <c r="S95" s="5">
        <f t="shared" si="20"/>
        <v>0</v>
      </c>
      <c r="T95" s="5">
        <f t="shared" si="21"/>
        <v>0</v>
      </c>
      <c r="U95" s="5">
        <f t="shared" si="22"/>
        <v>0</v>
      </c>
      <c r="V95" s="5">
        <f t="shared" si="23"/>
        <v>0</v>
      </c>
      <c r="W95" s="5">
        <f t="shared" si="24"/>
        <v>0</v>
      </c>
      <c r="X95" s="5">
        <f t="shared" si="25"/>
        <v>0</v>
      </c>
      <c r="Y95" s="5">
        <f t="shared" si="26"/>
        <v>0</v>
      </c>
      <c r="Z95" s="5">
        <f t="shared" si="27"/>
        <v>0</v>
      </c>
      <c r="AA95" s="5">
        <f t="shared" si="28"/>
        <v>0</v>
      </c>
      <c r="AB95" s="5">
        <f t="shared" si="29"/>
        <v>0</v>
      </c>
      <c r="AC95" s="5">
        <f t="shared" si="30"/>
        <v>0</v>
      </c>
      <c r="AD95" s="40">
        <f t="shared" si="31"/>
        <v>0</v>
      </c>
      <c r="AL95" s="101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403"/>
      <c r="AZ95" s="40"/>
    </row>
    <row r="96" spans="1:52" ht="39" customHeight="1">
      <c r="A96" s="81">
        <v>88</v>
      </c>
      <c r="B96" s="342"/>
      <c r="C96" s="342"/>
      <c r="D96" s="309"/>
      <c r="E96" s="39" t="str">
        <f t="shared" si="16"/>
        <v>Seleccione tipo correspondiente de 0 a 14</v>
      </c>
      <c r="F96" s="63"/>
      <c r="G96" s="94" t="s">
        <v>95</v>
      </c>
      <c r="H96" s="249"/>
      <c r="I96" s="307">
        <f t="shared" si="17"/>
        <v>0</v>
      </c>
      <c r="Q96" s="101">
        <f t="shared" si="18"/>
        <v>0</v>
      </c>
      <c r="R96" s="5">
        <f t="shared" si="19"/>
        <v>0</v>
      </c>
      <c r="S96" s="5">
        <f t="shared" si="20"/>
        <v>0</v>
      </c>
      <c r="T96" s="5">
        <f t="shared" si="21"/>
        <v>0</v>
      </c>
      <c r="U96" s="5">
        <f t="shared" si="22"/>
        <v>0</v>
      </c>
      <c r="V96" s="5">
        <f t="shared" si="23"/>
        <v>0</v>
      </c>
      <c r="W96" s="5">
        <f t="shared" si="24"/>
        <v>0</v>
      </c>
      <c r="X96" s="5">
        <f t="shared" si="25"/>
        <v>0</v>
      </c>
      <c r="Y96" s="5">
        <f t="shared" si="26"/>
        <v>0</v>
      </c>
      <c r="Z96" s="5">
        <f t="shared" si="27"/>
        <v>0</v>
      </c>
      <c r="AA96" s="5">
        <f t="shared" si="28"/>
        <v>0</v>
      </c>
      <c r="AB96" s="5">
        <f t="shared" si="29"/>
        <v>0</v>
      </c>
      <c r="AC96" s="5">
        <f t="shared" si="30"/>
        <v>0</v>
      </c>
      <c r="AD96" s="40">
        <f t="shared" si="31"/>
        <v>0</v>
      </c>
      <c r="AL96" s="101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403"/>
      <c r="AZ96" s="40"/>
    </row>
    <row r="97" spans="1:52" ht="39" customHeight="1">
      <c r="A97" s="81">
        <v>89</v>
      </c>
      <c r="B97" s="342"/>
      <c r="C97" s="342"/>
      <c r="D97" s="309"/>
      <c r="E97" s="39" t="str">
        <f t="shared" si="16"/>
        <v>Seleccione tipo correspondiente de 0 a 14</v>
      </c>
      <c r="F97" s="63"/>
      <c r="G97" s="94" t="s">
        <v>95</v>
      </c>
      <c r="H97" s="249"/>
      <c r="I97" s="307">
        <f t="shared" si="17"/>
        <v>0</v>
      </c>
      <c r="Q97" s="101">
        <f t="shared" si="18"/>
        <v>0</v>
      </c>
      <c r="R97" s="5">
        <f t="shared" si="19"/>
        <v>0</v>
      </c>
      <c r="S97" s="5">
        <f t="shared" si="20"/>
        <v>0</v>
      </c>
      <c r="T97" s="5">
        <f t="shared" si="21"/>
        <v>0</v>
      </c>
      <c r="U97" s="5">
        <f t="shared" si="22"/>
        <v>0</v>
      </c>
      <c r="V97" s="5">
        <f t="shared" si="23"/>
        <v>0</v>
      </c>
      <c r="W97" s="5">
        <f t="shared" si="24"/>
        <v>0</v>
      </c>
      <c r="X97" s="5">
        <f t="shared" si="25"/>
        <v>0</v>
      </c>
      <c r="Y97" s="5">
        <f t="shared" si="26"/>
        <v>0</v>
      </c>
      <c r="Z97" s="5">
        <f t="shared" si="27"/>
        <v>0</v>
      </c>
      <c r="AA97" s="5">
        <f t="shared" si="28"/>
        <v>0</v>
      </c>
      <c r="AB97" s="5">
        <f t="shared" si="29"/>
        <v>0</v>
      </c>
      <c r="AC97" s="5">
        <f t="shared" si="30"/>
        <v>0</v>
      </c>
      <c r="AD97" s="40">
        <f t="shared" si="31"/>
        <v>0</v>
      </c>
      <c r="AL97" s="101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403"/>
      <c r="AZ97" s="40"/>
    </row>
    <row r="98" spans="1:52" ht="39" customHeight="1">
      <c r="A98" s="81">
        <v>90</v>
      </c>
      <c r="B98" s="342"/>
      <c r="C98" s="342"/>
      <c r="D98" s="309"/>
      <c r="E98" s="39" t="str">
        <f t="shared" si="16"/>
        <v>Seleccione tipo correspondiente de 0 a 14</v>
      </c>
      <c r="F98" s="63"/>
      <c r="G98" s="94" t="s">
        <v>95</v>
      </c>
      <c r="H98" s="249"/>
      <c r="I98" s="307">
        <f t="shared" si="17"/>
        <v>0</v>
      </c>
      <c r="Q98" s="101">
        <f t="shared" si="18"/>
        <v>0</v>
      </c>
      <c r="R98" s="5">
        <f t="shared" si="19"/>
        <v>0</v>
      </c>
      <c r="S98" s="5">
        <f t="shared" si="20"/>
        <v>0</v>
      </c>
      <c r="T98" s="5">
        <f t="shared" si="21"/>
        <v>0</v>
      </c>
      <c r="U98" s="5">
        <f t="shared" si="22"/>
        <v>0</v>
      </c>
      <c r="V98" s="5">
        <f t="shared" si="23"/>
        <v>0</v>
      </c>
      <c r="W98" s="5">
        <f t="shared" si="24"/>
        <v>0</v>
      </c>
      <c r="X98" s="5">
        <f t="shared" si="25"/>
        <v>0</v>
      </c>
      <c r="Y98" s="5">
        <f t="shared" si="26"/>
        <v>0</v>
      </c>
      <c r="Z98" s="5">
        <f t="shared" si="27"/>
        <v>0</v>
      </c>
      <c r="AA98" s="5">
        <f t="shared" si="28"/>
        <v>0</v>
      </c>
      <c r="AB98" s="5">
        <f t="shared" si="29"/>
        <v>0</v>
      </c>
      <c r="AC98" s="5">
        <f t="shared" si="30"/>
        <v>0</v>
      </c>
      <c r="AD98" s="40">
        <f t="shared" si="31"/>
        <v>0</v>
      </c>
      <c r="AL98" s="101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403"/>
      <c r="AZ98" s="40"/>
    </row>
    <row r="99" spans="1:52" ht="39" customHeight="1">
      <c r="A99" s="81">
        <v>91</v>
      </c>
      <c r="B99" s="342"/>
      <c r="C99" s="342"/>
      <c r="D99" s="309"/>
      <c r="E99" s="39" t="str">
        <f t="shared" si="16"/>
        <v>Seleccione tipo correspondiente de 0 a 14</v>
      </c>
      <c r="F99" s="63"/>
      <c r="G99" s="94" t="s">
        <v>95</v>
      </c>
      <c r="H99" s="249"/>
      <c r="I99" s="307">
        <f t="shared" si="17"/>
        <v>0</v>
      </c>
      <c r="Q99" s="101">
        <f t="shared" si="18"/>
        <v>0</v>
      </c>
      <c r="R99" s="5">
        <f t="shared" si="19"/>
        <v>0</v>
      </c>
      <c r="S99" s="5">
        <f t="shared" si="20"/>
        <v>0</v>
      </c>
      <c r="T99" s="5">
        <f t="shared" si="21"/>
        <v>0</v>
      </c>
      <c r="U99" s="5">
        <f t="shared" si="22"/>
        <v>0</v>
      </c>
      <c r="V99" s="5">
        <f t="shared" si="23"/>
        <v>0</v>
      </c>
      <c r="W99" s="5">
        <f t="shared" si="24"/>
        <v>0</v>
      </c>
      <c r="X99" s="5">
        <f t="shared" si="25"/>
        <v>0</v>
      </c>
      <c r="Y99" s="5">
        <f t="shared" si="26"/>
        <v>0</v>
      </c>
      <c r="Z99" s="5">
        <f t="shared" si="27"/>
        <v>0</v>
      </c>
      <c r="AA99" s="5">
        <f t="shared" si="28"/>
        <v>0</v>
      </c>
      <c r="AB99" s="5">
        <f t="shared" si="29"/>
        <v>0</v>
      </c>
      <c r="AC99" s="5">
        <f t="shared" si="30"/>
        <v>0</v>
      </c>
      <c r="AD99" s="40">
        <f t="shared" si="31"/>
        <v>0</v>
      </c>
      <c r="AL99" s="101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403"/>
      <c r="AZ99" s="40"/>
    </row>
    <row r="100" spans="1:52" ht="39" customHeight="1">
      <c r="A100" s="81">
        <v>92</v>
      </c>
      <c r="B100" s="342"/>
      <c r="C100" s="342"/>
      <c r="D100" s="309"/>
      <c r="E100" s="39" t="str">
        <f t="shared" si="16"/>
        <v>Seleccione tipo correspondiente de 0 a 14</v>
      </c>
      <c r="F100" s="63"/>
      <c r="G100" s="94" t="s">
        <v>95</v>
      </c>
      <c r="H100" s="249"/>
      <c r="I100" s="307">
        <f t="shared" si="17"/>
        <v>0</v>
      </c>
      <c r="Q100" s="101">
        <f t="shared" si="18"/>
        <v>0</v>
      </c>
      <c r="R100" s="5">
        <f t="shared" si="19"/>
        <v>0</v>
      </c>
      <c r="S100" s="5">
        <f t="shared" si="20"/>
        <v>0</v>
      </c>
      <c r="T100" s="5">
        <f t="shared" si="21"/>
        <v>0</v>
      </c>
      <c r="U100" s="5">
        <f t="shared" si="22"/>
        <v>0</v>
      </c>
      <c r="V100" s="5">
        <f t="shared" si="23"/>
        <v>0</v>
      </c>
      <c r="W100" s="5">
        <f t="shared" si="24"/>
        <v>0</v>
      </c>
      <c r="X100" s="5">
        <f t="shared" si="25"/>
        <v>0</v>
      </c>
      <c r="Y100" s="5">
        <f t="shared" si="26"/>
        <v>0</v>
      </c>
      <c r="Z100" s="5">
        <f t="shared" si="27"/>
        <v>0</v>
      </c>
      <c r="AA100" s="5">
        <f t="shared" si="28"/>
        <v>0</v>
      </c>
      <c r="AB100" s="5">
        <f t="shared" si="29"/>
        <v>0</v>
      </c>
      <c r="AC100" s="5">
        <f t="shared" si="30"/>
        <v>0</v>
      </c>
      <c r="AD100" s="40">
        <f t="shared" si="31"/>
        <v>0</v>
      </c>
      <c r="AL100" s="101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403"/>
      <c r="AZ100" s="40"/>
    </row>
    <row r="101" spans="1:52" ht="39" customHeight="1">
      <c r="A101" s="81">
        <v>93</v>
      </c>
      <c r="B101" s="342"/>
      <c r="C101" s="342"/>
      <c r="D101" s="309"/>
      <c r="E101" s="39" t="str">
        <f t="shared" si="16"/>
        <v>Seleccione tipo correspondiente de 0 a 14</v>
      </c>
      <c r="F101" s="63"/>
      <c r="G101" s="94" t="s">
        <v>95</v>
      </c>
      <c r="H101" s="249"/>
      <c r="I101" s="307">
        <f t="shared" si="17"/>
        <v>0</v>
      </c>
      <c r="Q101" s="101">
        <f t="shared" si="18"/>
        <v>0</v>
      </c>
      <c r="R101" s="5">
        <f t="shared" si="19"/>
        <v>0</v>
      </c>
      <c r="S101" s="5">
        <f t="shared" si="20"/>
        <v>0</v>
      </c>
      <c r="T101" s="5">
        <f t="shared" si="21"/>
        <v>0</v>
      </c>
      <c r="U101" s="5">
        <f t="shared" si="22"/>
        <v>0</v>
      </c>
      <c r="V101" s="5">
        <f t="shared" si="23"/>
        <v>0</v>
      </c>
      <c r="W101" s="5">
        <f t="shared" si="24"/>
        <v>0</v>
      </c>
      <c r="X101" s="5">
        <f t="shared" si="25"/>
        <v>0</v>
      </c>
      <c r="Y101" s="5">
        <f t="shared" si="26"/>
        <v>0</v>
      </c>
      <c r="Z101" s="5">
        <f t="shared" si="27"/>
        <v>0</v>
      </c>
      <c r="AA101" s="5">
        <f t="shared" si="28"/>
        <v>0</v>
      </c>
      <c r="AB101" s="5">
        <f t="shared" si="29"/>
        <v>0</v>
      </c>
      <c r="AC101" s="5">
        <f t="shared" si="30"/>
        <v>0</v>
      </c>
      <c r="AD101" s="40">
        <f t="shared" si="31"/>
        <v>0</v>
      </c>
      <c r="AL101" s="101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403"/>
      <c r="AZ101" s="40"/>
    </row>
    <row r="102" spans="1:52" ht="39" customHeight="1">
      <c r="A102" s="81">
        <v>94</v>
      </c>
      <c r="B102" s="342"/>
      <c r="C102" s="342"/>
      <c r="D102" s="309"/>
      <c r="E102" s="39" t="str">
        <f t="shared" si="16"/>
        <v>Seleccione tipo correspondiente de 0 a 14</v>
      </c>
      <c r="F102" s="63"/>
      <c r="G102" s="94" t="s">
        <v>95</v>
      </c>
      <c r="H102" s="249"/>
      <c r="I102" s="307">
        <f t="shared" si="17"/>
        <v>0</v>
      </c>
      <c r="Q102" s="101">
        <f t="shared" si="18"/>
        <v>0</v>
      </c>
      <c r="R102" s="5">
        <f t="shared" si="19"/>
        <v>0</v>
      </c>
      <c r="S102" s="5">
        <f t="shared" si="20"/>
        <v>0</v>
      </c>
      <c r="T102" s="5">
        <f t="shared" si="21"/>
        <v>0</v>
      </c>
      <c r="U102" s="5">
        <f t="shared" si="22"/>
        <v>0</v>
      </c>
      <c r="V102" s="5">
        <f t="shared" si="23"/>
        <v>0</v>
      </c>
      <c r="W102" s="5">
        <f t="shared" si="24"/>
        <v>0</v>
      </c>
      <c r="X102" s="5">
        <f t="shared" si="25"/>
        <v>0</v>
      </c>
      <c r="Y102" s="5">
        <f t="shared" si="26"/>
        <v>0</v>
      </c>
      <c r="Z102" s="5">
        <f t="shared" si="27"/>
        <v>0</v>
      </c>
      <c r="AA102" s="5">
        <f t="shared" si="28"/>
        <v>0</v>
      </c>
      <c r="AB102" s="5">
        <f t="shared" si="29"/>
        <v>0</v>
      </c>
      <c r="AC102" s="5">
        <f t="shared" si="30"/>
        <v>0</v>
      </c>
      <c r="AD102" s="40">
        <f t="shared" si="31"/>
        <v>0</v>
      </c>
      <c r="AL102" s="101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403"/>
      <c r="AZ102" s="40"/>
    </row>
    <row r="103" spans="1:52" ht="39" customHeight="1">
      <c r="A103" s="81">
        <v>95</v>
      </c>
      <c r="B103" s="342"/>
      <c r="C103" s="342"/>
      <c r="D103" s="309"/>
      <c r="E103" s="39" t="str">
        <f t="shared" si="16"/>
        <v>Seleccione tipo correspondiente de 0 a 14</v>
      </c>
      <c r="F103" s="63"/>
      <c r="G103" s="94" t="s">
        <v>95</v>
      </c>
      <c r="H103" s="249"/>
      <c r="I103" s="307">
        <f t="shared" si="17"/>
        <v>0</v>
      </c>
      <c r="Q103" s="101">
        <f t="shared" si="18"/>
        <v>0</v>
      </c>
      <c r="R103" s="5">
        <f t="shared" si="19"/>
        <v>0</v>
      </c>
      <c r="S103" s="5">
        <f t="shared" si="20"/>
        <v>0</v>
      </c>
      <c r="T103" s="5">
        <f t="shared" si="21"/>
        <v>0</v>
      </c>
      <c r="U103" s="5">
        <f t="shared" si="22"/>
        <v>0</v>
      </c>
      <c r="V103" s="5">
        <f t="shared" si="23"/>
        <v>0</v>
      </c>
      <c r="W103" s="5">
        <f t="shared" si="24"/>
        <v>0</v>
      </c>
      <c r="X103" s="5">
        <f t="shared" si="25"/>
        <v>0</v>
      </c>
      <c r="Y103" s="5">
        <f t="shared" si="26"/>
        <v>0</v>
      </c>
      <c r="Z103" s="5">
        <f t="shared" si="27"/>
        <v>0</v>
      </c>
      <c r="AA103" s="5">
        <f t="shared" si="28"/>
        <v>0</v>
      </c>
      <c r="AB103" s="5">
        <f t="shared" si="29"/>
        <v>0</v>
      </c>
      <c r="AC103" s="5">
        <f t="shared" si="30"/>
        <v>0</v>
      </c>
      <c r="AD103" s="40">
        <f t="shared" si="31"/>
        <v>0</v>
      </c>
      <c r="AL103" s="101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403"/>
      <c r="AZ103" s="40"/>
    </row>
    <row r="104" spans="1:52" ht="39" customHeight="1">
      <c r="A104" s="81">
        <v>96</v>
      </c>
      <c r="B104" s="342"/>
      <c r="C104" s="342"/>
      <c r="D104" s="309"/>
      <c r="E104" s="39" t="str">
        <f t="shared" si="16"/>
        <v>Seleccione tipo correspondiente de 0 a 14</v>
      </c>
      <c r="F104" s="63"/>
      <c r="G104" s="94" t="s">
        <v>95</v>
      </c>
      <c r="H104" s="249"/>
      <c r="I104" s="307">
        <f t="shared" si="17"/>
        <v>0</v>
      </c>
      <c r="Q104" s="101">
        <f t="shared" si="18"/>
        <v>0</v>
      </c>
      <c r="R104" s="5">
        <f t="shared" si="19"/>
        <v>0</v>
      </c>
      <c r="S104" s="5">
        <f t="shared" si="20"/>
        <v>0</v>
      </c>
      <c r="T104" s="5">
        <f t="shared" si="21"/>
        <v>0</v>
      </c>
      <c r="U104" s="5">
        <f t="shared" si="22"/>
        <v>0</v>
      </c>
      <c r="V104" s="5">
        <f t="shared" si="23"/>
        <v>0</v>
      </c>
      <c r="W104" s="5">
        <f t="shared" si="24"/>
        <v>0</v>
      </c>
      <c r="X104" s="5">
        <f t="shared" si="25"/>
        <v>0</v>
      </c>
      <c r="Y104" s="5">
        <f t="shared" si="26"/>
        <v>0</v>
      </c>
      <c r="Z104" s="5">
        <f t="shared" si="27"/>
        <v>0</v>
      </c>
      <c r="AA104" s="5">
        <f t="shared" si="28"/>
        <v>0</v>
      </c>
      <c r="AB104" s="5">
        <f t="shared" si="29"/>
        <v>0</v>
      </c>
      <c r="AC104" s="5">
        <f t="shared" si="30"/>
        <v>0</v>
      </c>
      <c r="AD104" s="40">
        <f t="shared" si="31"/>
        <v>0</v>
      </c>
      <c r="AL104" s="101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403"/>
      <c r="AZ104" s="40"/>
    </row>
    <row r="105" spans="1:52" ht="39" customHeight="1">
      <c r="A105" s="81">
        <v>97</v>
      </c>
      <c r="B105" s="342"/>
      <c r="C105" s="342"/>
      <c r="D105" s="309"/>
      <c r="E105" s="39" t="str">
        <f t="shared" si="16"/>
        <v>Seleccione tipo correspondiente de 0 a 14</v>
      </c>
      <c r="F105" s="63"/>
      <c r="G105" s="94" t="s">
        <v>95</v>
      </c>
      <c r="H105" s="249"/>
      <c r="I105" s="307">
        <f t="shared" si="17"/>
        <v>0</v>
      </c>
      <c r="Q105" s="101">
        <f t="shared" si="18"/>
        <v>0</v>
      </c>
      <c r="R105" s="5">
        <f t="shared" si="19"/>
        <v>0</v>
      </c>
      <c r="S105" s="5">
        <f t="shared" si="20"/>
        <v>0</v>
      </c>
      <c r="T105" s="5">
        <f t="shared" si="21"/>
        <v>0</v>
      </c>
      <c r="U105" s="5">
        <f t="shared" si="22"/>
        <v>0</v>
      </c>
      <c r="V105" s="5">
        <f t="shared" si="23"/>
        <v>0</v>
      </c>
      <c r="W105" s="5">
        <f t="shared" si="24"/>
        <v>0</v>
      </c>
      <c r="X105" s="5">
        <f t="shared" si="25"/>
        <v>0</v>
      </c>
      <c r="Y105" s="5">
        <f t="shared" si="26"/>
        <v>0</v>
      </c>
      <c r="Z105" s="5">
        <f t="shared" si="27"/>
        <v>0</v>
      </c>
      <c r="AA105" s="5">
        <f t="shared" si="28"/>
        <v>0</v>
      </c>
      <c r="AB105" s="5">
        <f t="shared" si="29"/>
        <v>0</v>
      </c>
      <c r="AC105" s="5">
        <f t="shared" si="30"/>
        <v>0</v>
      </c>
      <c r="AD105" s="40">
        <f t="shared" si="31"/>
        <v>0</v>
      </c>
      <c r="AL105" s="101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403"/>
      <c r="AZ105" s="40"/>
    </row>
    <row r="106" spans="1:52" ht="39" customHeight="1">
      <c r="A106" s="81">
        <v>98</v>
      </c>
      <c r="B106" s="342"/>
      <c r="C106" s="342"/>
      <c r="D106" s="309"/>
      <c r="E106" s="39" t="str">
        <f t="shared" si="16"/>
        <v>Seleccione tipo correspondiente de 0 a 14</v>
      </c>
      <c r="F106" s="63"/>
      <c r="G106" s="94" t="s">
        <v>95</v>
      </c>
      <c r="H106" s="249"/>
      <c r="I106" s="307">
        <f t="shared" si="17"/>
        <v>0</v>
      </c>
      <c r="Q106" s="101">
        <f t="shared" si="18"/>
        <v>0</v>
      </c>
      <c r="R106" s="5">
        <f t="shared" si="19"/>
        <v>0</v>
      </c>
      <c r="S106" s="5">
        <f t="shared" si="20"/>
        <v>0</v>
      </c>
      <c r="T106" s="5">
        <f t="shared" si="21"/>
        <v>0</v>
      </c>
      <c r="U106" s="5">
        <f t="shared" si="22"/>
        <v>0</v>
      </c>
      <c r="V106" s="5">
        <f t="shared" si="23"/>
        <v>0</v>
      </c>
      <c r="W106" s="5">
        <f t="shared" si="24"/>
        <v>0</v>
      </c>
      <c r="X106" s="5">
        <f t="shared" si="25"/>
        <v>0</v>
      </c>
      <c r="Y106" s="5">
        <f t="shared" si="26"/>
        <v>0</v>
      </c>
      <c r="Z106" s="5">
        <f t="shared" si="27"/>
        <v>0</v>
      </c>
      <c r="AA106" s="5">
        <f t="shared" si="28"/>
        <v>0</v>
      </c>
      <c r="AB106" s="5">
        <f t="shared" si="29"/>
        <v>0</v>
      </c>
      <c r="AC106" s="5">
        <f t="shared" si="30"/>
        <v>0</v>
      </c>
      <c r="AD106" s="40">
        <f t="shared" si="31"/>
        <v>0</v>
      </c>
      <c r="AL106" s="101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403"/>
      <c r="AZ106" s="40"/>
    </row>
    <row r="107" spans="1:52" ht="39" customHeight="1">
      <c r="A107" s="81">
        <v>99</v>
      </c>
      <c r="B107" s="342"/>
      <c r="C107" s="342"/>
      <c r="D107" s="225"/>
      <c r="E107" s="39" t="str">
        <f t="shared" si="16"/>
        <v>Seleccione tipo correspondiente de 0 a 14</v>
      </c>
      <c r="F107" s="63"/>
      <c r="G107" s="94" t="s">
        <v>95</v>
      </c>
      <c r="H107" s="249"/>
      <c r="I107" s="307">
        <f t="shared" si="17"/>
        <v>0</v>
      </c>
      <c r="Q107" s="101">
        <f t="shared" si="18"/>
        <v>0</v>
      </c>
      <c r="R107" s="5">
        <f t="shared" si="19"/>
        <v>0</v>
      </c>
      <c r="S107" s="5">
        <f t="shared" si="20"/>
        <v>0</v>
      </c>
      <c r="T107" s="5">
        <f t="shared" si="21"/>
        <v>0</v>
      </c>
      <c r="U107" s="5">
        <f t="shared" si="22"/>
        <v>0</v>
      </c>
      <c r="V107" s="5">
        <f t="shared" si="23"/>
        <v>0</v>
      </c>
      <c r="W107" s="5">
        <f t="shared" si="24"/>
        <v>0</v>
      </c>
      <c r="X107" s="5">
        <f t="shared" si="25"/>
        <v>0</v>
      </c>
      <c r="Y107" s="5">
        <f t="shared" si="26"/>
        <v>0</v>
      </c>
      <c r="Z107" s="5">
        <f t="shared" si="27"/>
        <v>0</v>
      </c>
      <c r="AA107" s="5">
        <f t="shared" si="28"/>
        <v>0</v>
      </c>
      <c r="AB107" s="5">
        <f t="shared" si="29"/>
        <v>0</v>
      </c>
      <c r="AC107" s="5">
        <f t="shared" si="30"/>
        <v>0</v>
      </c>
      <c r="AD107" s="40">
        <f t="shared" si="31"/>
        <v>0</v>
      </c>
      <c r="AL107" s="101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403"/>
      <c r="AZ107" s="40"/>
    </row>
    <row r="108" spans="1:52" ht="39" customHeight="1" thickBot="1">
      <c r="A108" s="72">
        <v>100</v>
      </c>
      <c r="B108" s="343"/>
      <c r="C108" s="343"/>
      <c r="D108" s="226"/>
      <c r="E108" s="310" t="str">
        <f t="shared" si="16"/>
        <v>Seleccione tipo correspondiente de 0 a 14</v>
      </c>
      <c r="F108" s="92"/>
      <c r="G108" s="95" t="s">
        <v>95</v>
      </c>
      <c r="H108" s="251"/>
      <c r="I108" s="308">
        <f t="shared" si="17"/>
        <v>0</v>
      </c>
      <c r="Q108" s="117">
        <f t="shared" si="18"/>
        <v>0</v>
      </c>
      <c r="R108" s="118">
        <f t="shared" si="19"/>
        <v>0</v>
      </c>
      <c r="S108" s="118">
        <f t="shared" si="20"/>
        <v>0</v>
      </c>
      <c r="T108" s="118">
        <f t="shared" si="21"/>
        <v>0</v>
      </c>
      <c r="U108" s="118">
        <f t="shared" si="22"/>
        <v>0</v>
      </c>
      <c r="V108" s="118">
        <f t="shared" si="23"/>
        <v>0</v>
      </c>
      <c r="W108" s="118">
        <f t="shared" si="24"/>
        <v>0</v>
      </c>
      <c r="X108" s="118">
        <f t="shared" si="25"/>
        <v>0</v>
      </c>
      <c r="Y108" s="118">
        <f t="shared" si="26"/>
        <v>0</v>
      </c>
      <c r="Z108" s="118">
        <f t="shared" si="27"/>
        <v>0</v>
      </c>
      <c r="AA108" s="118">
        <f t="shared" si="28"/>
        <v>0</v>
      </c>
      <c r="AB108" s="118">
        <f t="shared" si="29"/>
        <v>0</v>
      </c>
      <c r="AC108" s="118">
        <f t="shared" si="30"/>
        <v>0</v>
      </c>
      <c r="AD108" s="71">
        <f t="shared" si="31"/>
        <v>0</v>
      </c>
      <c r="AL108" s="10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404"/>
      <c r="AZ108" s="41"/>
    </row>
    <row r="109" spans="16:30" ht="39" thickBot="1">
      <c r="P109" s="115" t="s">
        <v>112</v>
      </c>
      <c r="Q109" s="119">
        <f>SUM(Q9:Q108)</f>
        <v>0</v>
      </c>
      <c r="R109" s="120">
        <f aca="true" t="shared" si="32" ref="R109:AA109">SUM(R9:R108)</f>
        <v>0</v>
      </c>
      <c r="S109" s="120">
        <f t="shared" si="32"/>
        <v>0</v>
      </c>
      <c r="T109" s="120">
        <f t="shared" si="32"/>
        <v>0</v>
      </c>
      <c r="U109" s="120">
        <f t="shared" si="32"/>
        <v>0</v>
      </c>
      <c r="V109" s="120">
        <f t="shared" si="32"/>
        <v>0</v>
      </c>
      <c r="W109" s="120">
        <f t="shared" si="32"/>
        <v>0</v>
      </c>
      <c r="X109" s="120">
        <f t="shared" si="32"/>
        <v>0</v>
      </c>
      <c r="Y109" s="120">
        <f t="shared" si="32"/>
        <v>0</v>
      </c>
      <c r="Z109" s="120">
        <f t="shared" si="32"/>
        <v>0</v>
      </c>
      <c r="AA109" s="120">
        <f t="shared" si="32"/>
        <v>0</v>
      </c>
      <c r="AB109" s="120">
        <f>SUM(AB9:AB108)</f>
        <v>0</v>
      </c>
      <c r="AC109" s="120">
        <f>SUM(AC9:AC108)</f>
        <v>0</v>
      </c>
      <c r="AD109" s="121">
        <f>SUM(AD9:AD108)</f>
        <v>0</v>
      </c>
    </row>
  </sheetData>
  <sheetProtection password="DFAF" sheet="1" objects="1" scenarios="1" selectLockedCells="1"/>
  <mergeCells count="12">
    <mergeCell ref="I7:I8"/>
    <mergeCell ref="F7:F8"/>
    <mergeCell ref="G7:H7"/>
    <mergeCell ref="A6:E6"/>
    <mergeCell ref="AL5:AX5"/>
    <mergeCell ref="AL6:AX6"/>
    <mergeCell ref="AL7:AZ7"/>
    <mergeCell ref="A5:E5"/>
    <mergeCell ref="A7:A8"/>
    <mergeCell ref="B7:B8"/>
    <mergeCell ref="C7:C8"/>
    <mergeCell ref="D7:E7"/>
  </mergeCells>
  <dataValidations count="5">
    <dataValidation type="whole" allowBlank="1" showInputMessage="1" showErrorMessage="1" sqref="F9:F108">
      <formula1>1</formula1>
      <formula2>200</formula2>
    </dataValidation>
    <dataValidation type="whole" operator="greaterThanOrEqual" allowBlank="1" showErrorMessage="1" prompt="&#10;" errorTitle="Error" error="La fecha ingresa es incorrecta" sqref="H10:H108">
      <formula1>G10</formula1>
    </dataValidation>
    <dataValidation type="whole" operator="greaterThanOrEqual" allowBlank="1" showErrorMessage="1" prompt="&#10;" errorTitle="Error" error="La fecha ingresada es incorrecta." sqref="H9">
      <formula1>G9</formula1>
    </dataValidation>
    <dataValidation type="whole" allowBlank="1" showInputMessage="1" showErrorMessage="1" promptTitle="En calidad de" prompt="Es un valor entre 1 y 14" errorTitle="Tipo incorrecto !" error="El tipo a ingresar debe ser entre 1 y 14" sqref="D9:D108">
      <formula1>1</formula1>
      <formula2>14</formula2>
    </dataValidation>
    <dataValidation errorStyle="warning" type="date" operator="greaterThan" allowBlank="1" showInputMessage="1" showErrorMessage="1" promptTitle="Fecha válida" prompt="Sólo se computará desde 01/01/1995." errorTitle="Validación de datos" error="Dato no válido. La fecha debe ser superior a 01/01/1995." sqref="G9:G108">
      <formula1>34700</formula1>
    </dataValidation>
  </dataValidations>
  <printOptions/>
  <pageMargins left="0.46" right="0.18" top="0.984251968503937" bottom="0.984251968503937" header="0" footer="0"/>
  <pageSetup horizontalDpi="300" verticalDpi="300" orientation="landscape" pageOrder="overThenDown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indexed="44"/>
  </sheetPr>
  <dimension ref="A1:AS117"/>
  <sheetViews>
    <sheetView showGridLines="0" zoomScale="75" zoomScaleNormal="75" workbookViewId="0" topLeftCell="A1">
      <selection activeCell="C15" sqref="C15"/>
    </sheetView>
  </sheetViews>
  <sheetFormatPr defaultColWidth="11.421875" defaultRowHeight="12.75"/>
  <cols>
    <col min="1" max="1" width="4.57421875" style="0" customWidth="1"/>
    <col min="2" max="2" width="3.28125" style="0" customWidth="1"/>
    <col min="3" max="3" width="51.57421875" style="0" customWidth="1"/>
    <col min="4" max="4" width="29.7109375" style="0" customWidth="1"/>
    <col min="5" max="6" width="18.7109375" style="0" customWidth="1"/>
    <col min="7" max="7" width="10.00390625" style="0" customWidth="1"/>
    <col min="8" max="8" width="11.7109375" style="0" customWidth="1"/>
    <col min="9" max="9" width="18.7109375" style="0" customWidth="1"/>
    <col min="10" max="20" width="18.7109375" style="0" hidden="1" customWidth="1"/>
    <col min="21" max="21" width="18.7109375" style="189" hidden="1" customWidth="1"/>
    <col min="22" max="29" width="18.7109375" style="0" hidden="1" customWidth="1"/>
    <col min="30" max="30" width="11.140625" style="0" hidden="1" customWidth="1"/>
    <col min="31" max="53" width="10.7109375" style="0" customWidth="1"/>
    <col min="54" max="16384" width="18.7109375" style="0" customWidth="1"/>
  </cols>
  <sheetData>
    <row r="1" spans="1:45" ht="12.75">
      <c r="A1" s="26" t="str">
        <f>'1. DATOS PERSONALES'!A1</f>
        <v>Escuela N° 9-002 Normal Superior "Tomás Godoy Cruz"</v>
      </c>
      <c r="B1" s="27"/>
      <c r="C1" s="27"/>
      <c r="D1" s="27"/>
      <c r="E1" s="27"/>
      <c r="F1" s="28"/>
      <c r="U1"/>
      <c r="AE1" s="284" t="str">
        <f>A1</f>
        <v>Escuela N° 9-002 Normal Superior "Tomás Godoy Cruz"</v>
      </c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8"/>
    </row>
    <row r="2" spans="1:45" ht="12.75">
      <c r="A2" s="29" t="str">
        <f>'1. DATOS PERSONALES'!A2</f>
        <v>Grilla de Tabulación de Antecedentes de Aspirantes a Hs. Cátedras</v>
      </c>
      <c r="B2" s="10"/>
      <c r="C2" s="10"/>
      <c r="D2" s="10"/>
      <c r="E2" s="10"/>
      <c r="F2" s="30"/>
      <c r="U2"/>
      <c r="AE2" s="285" t="str">
        <f>A2</f>
        <v>Grilla de Tabulación de Antecedentes de Aspirantes a Hs. Cátedras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30"/>
    </row>
    <row r="3" spans="1:45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2"/>
      <c r="F3" s="33"/>
      <c r="U3"/>
      <c r="AE3" s="202" t="str">
        <f>A3</f>
        <v>Reemplazos y Suplencias 2010 para PROFESORADOS Y TECNICATURA - HCD Acta N 42/09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</row>
    <row r="4" ht="13.5" thickBot="1">
      <c r="U4"/>
    </row>
    <row r="5" spans="1:45" ht="27.75" customHeight="1" thickBot="1">
      <c r="A5" s="617" t="s">
        <v>245</v>
      </c>
      <c r="B5" s="618"/>
      <c r="C5" s="618"/>
      <c r="D5" s="618"/>
      <c r="E5" s="618"/>
      <c r="F5" s="413"/>
      <c r="U5"/>
      <c r="AE5" s="563" t="str">
        <f>A5</f>
        <v>8- ELABORACIÓN Y DICTADO DE CURSOS, JORNADAS, TALLERES, SEMINARIOS, AFINES AL TRAYECTO PARA EL QUE SE POSTULA, CON RECONOCIMIENTO DE ORGANISMOS OFICIALES.</v>
      </c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9"/>
    </row>
    <row r="6" spans="1:21" ht="18" customHeight="1" thickBo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U6"/>
    </row>
    <row r="7" spans="1:45" ht="15" customHeight="1">
      <c r="A7" s="619" t="s">
        <v>246</v>
      </c>
      <c r="B7" s="620"/>
      <c r="C7" s="621"/>
      <c r="D7" s="621"/>
      <c r="E7" s="621"/>
      <c r="F7" s="621"/>
      <c r="G7" s="621"/>
      <c r="H7" s="621"/>
      <c r="I7" s="621"/>
      <c r="J7" s="621"/>
      <c r="K7" s="622"/>
      <c r="P7" s="6"/>
      <c r="U7"/>
      <c r="AE7" s="284" t="str">
        <f aca="true" t="shared" si="0" ref="AE7:AE12">A7</f>
        <v>Nota 1: El dictado del curso se computará sólo una vez y desde 1995,</v>
      </c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</row>
    <row r="8" spans="1:45" ht="15" customHeight="1">
      <c r="A8" s="623" t="s">
        <v>136</v>
      </c>
      <c r="B8" s="624"/>
      <c r="C8" s="625"/>
      <c r="D8" s="625"/>
      <c r="E8" s="625"/>
      <c r="F8" s="625"/>
      <c r="G8" s="625"/>
      <c r="H8" s="625"/>
      <c r="I8" s="625"/>
      <c r="J8" s="625"/>
      <c r="K8" s="626"/>
      <c r="U8"/>
      <c r="AE8" s="285" t="str">
        <f t="shared" si="0"/>
        <v>Nota 2: El dictado de espacios curriculares de Postítulos se ponderarán de acuerdo a la carga horaria categorizada en los cursos.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30"/>
    </row>
    <row r="9" spans="1:45" ht="12.75" hidden="1">
      <c r="A9" s="285"/>
      <c r="B9" s="10"/>
      <c r="C9" s="10"/>
      <c r="D9" s="10"/>
      <c r="E9" s="10"/>
      <c r="F9" s="10"/>
      <c r="G9" s="10"/>
      <c r="H9" s="10"/>
      <c r="I9" s="10"/>
      <c r="J9" s="10"/>
      <c r="K9" s="30"/>
      <c r="U9" s="186" t="s">
        <v>127</v>
      </c>
      <c r="AE9" s="285">
        <f t="shared" si="0"/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30"/>
    </row>
    <row r="10" spans="1:45" ht="12.75" hidden="1">
      <c r="A10" s="285"/>
      <c r="B10" s="10"/>
      <c r="C10" s="10"/>
      <c r="D10" s="10"/>
      <c r="E10" s="10"/>
      <c r="F10" s="10"/>
      <c r="G10" s="10"/>
      <c r="H10" s="10"/>
      <c r="I10" s="10"/>
      <c r="J10" s="10"/>
      <c r="K10" s="30"/>
      <c r="U10" s="217"/>
      <c r="AE10" s="285">
        <f t="shared" si="0"/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30"/>
    </row>
    <row r="11" spans="1:45" ht="12.75" hidden="1">
      <c r="A11" s="285"/>
      <c r="B11" s="10"/>
      <c r="C11" s="10"/>
      <c r="D11" s="10"/>
      <c r="E11" s="10"/>
      <c r="F11" s="10"/>
      <c r="G11" s="10"/>
      <c r="H11" s="10"/>
      <c r="I11" s="10"/>
      <c r="J11" s="10"/>
      <c r="K11" s="30"/>
      <c r="U11" s="217"/>
      <c r="AE11" s="285">
        <f t="shared" si="0"/>
        <v>0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30"/>
    </row>
    <row r="12" spans="1:45" ht="24" customHeight="1" thickBot="1">
      <c r="A12" s="615" t="s">
        <v>247</v>
      </c>
      <c r="B12" s="616"/>
      <c r="C12" s="616"/>
      <c r="D12" s="616"/>
      <c r="E12" s="616"/>
      <c r="F12" s="32"/>
      <c r="G12" s="32"/>
      <c r="H12" s="32"/>
      <c r="I12" s="32"/>
      <c r="J12" s="32"/>
      <c r="K12" s="33"/>
      <c r="N12" s="144" t="s">
        <v>104</v>
      </c>
      <c r="U12" s="126" t="s">
        <v>78</v>
      </c>
      <c r="AE12" s="202" t="str">
        <f t="shared" si="0"/>
        <v>En calidad de puede ser Tipo : 1:Elaboración 2: Dictado  
Nota: En caso de ser Elaboración y Dictado, se debe cargar dos veces el mismo curso con distintos Tipo s. 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3"/>
    </row>
    <row r="13" spans="1:45" ht="13.5" thickBot="1">
      <c r="A13" s="610" t="s">
        <v>55</v>
      </c>
      <c r="B13" s="612" t="s">
        <v>113</v>
      </c>
      <c r="C13" s="603" t="s">
        <v>51</v>
      </c>
      <c r="D13" s="605" t="s">
        <v>52</v>
      </c>
      <c r="E13" s="607" t="s">
        <v>58</v>
      </c>
      <c r="F13" s="584"/>
      <c r="G13" s="571" t="s">
        <v>212</v>
      </c>
      <c r="H13" s="579" t="s">
        <v>114</v>
      </c>
      <c r="I13" s="581" t="s">
        <v>115</v>
      </c>
      <c r="J13" s="122"/>
      <c r="K13" s="103" t="s">
        <v>65</v>
      </c>
      <c r="L13" s="114" t="s">
        <v>61</v>
      </c>
      <c r="N13" s="104" t="s">
        <v>116</v>
      </c>
      <c r="U13" s="127" t="s">
        <v>126</v>
      </c>
      <c r="V13" s="122" t="s">
        <v>117</v>
      </c>
      <c r="AE13" s="590" t="str">
        <f>'2. 3. 4. TÍTULOS y POSTIT.'!N6</f>
        <v>Código del Espacio Curricular al que se Postula </v>
      </c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591"/>
      <c r="AQ13" s="591"/>
      <c r="AR13" s="591"/>
      <c r="AS13" s="592"/>
    </row>
    <row r="14" spans="1:45" ht="31.5" customHeight="1" thickBot="1">
      <c r="A14" s="611"/>
      <c r="B14" s="613"/>
      <c r="C14" s="604"/>
      <c r="D14" s="606"/>
      <c r="E14" s="74" t="s">
        <v>65</v>
      </c>
      <c r="F14" s="75" t="s">
        <v>66</v>
      </c>
      <c r="G14" s="609"/>
      <c r="H14" s="608"/>
      <c r="I14" s="614"/>
      <c r="J14" s="211"/>
      <c r="K14" s="114">
        <v>0</v>
      </c>
      <c r="L14" s="123" t="s">
        <v>118</v>
      </c>
      <c r="N14" s="124" t="s">
        <v>119</v>
      </c>
      <c r="O14" s="124" t="s">
        <v>120</v>
      </c>
      <c r="P14" s="124" t="s">
        <v>121</v>
      </c>
      <c r="Q14" s="124" t="s">
        <v>122</v>
      </c>
      <c r="R14" s="124" t="s">
        <v>123</v>
      </c>
      <c r="S14" s="124" t="s">
        <v>124</v>
      </c>
      <c r="T14" s="124" t="s">
        <v>125</v>
      </c>
      <c r="U14" s="125" t="s">
        <v>96</v>
      </c>
      <c r="V14" s="124" t="s">
        <v>119</v>
      </c>
      <c r="W14" s="124" t="s">
        <v>120</v>
      </c>
      <c r="X14" s="124" t="s">
        <v>121</v>
      </c>
      <c r="Y14" s="124" t="s">
        <v>122</v>
      </c>
      <c r="Z14" s="124" t="s">
        <v>123</v>
      </c>
      <c r="AA14" s="124" t="s">
        <v>124</v>
      </c>
      <c r="AB14" s="124" t="s">
        <v>125</v>
      </c>
      <c r="AE14" s="434">
        <f>'2. 3. 4. TÍTULOS y POSTIT.'!N7</f>
        <v>0</v>
      </c>
      <c r="AF14" s="434">
        <f>'2. 3. 4. TÍTULOS y POSTIT.'!O7</f>
        <v>0</v>
      </c>
      <c r="AG14" s="434">
        <f>'2. 3. 4. TÍTULOS y POSTIT.'!P7</f>
        <v>0</v>
      </c>
      <c r="AH14" s="434">
        <f>'2. 3. 4. TÍTULOS y POSTIT.'!Q7</f>
        <v>0</v>
      </c>
      <c r="AI14" s="434">
        <f>'2. 3. 4. TÍTULOS y POSTIT.'!R7</f>
        <v>0</v>
      </c>
      <c r="AJ14" s="434">
        <f>'2. 3. 4. TÍTULOS y POSTIT.'!S7</f>
        <v>0</v>
      </c>
      <c r="AK14" s="434">
        <f>'2. 3. 4. TÍTULOS y POSTIT.'!T7</f>
        <v>0</v>
      </c>
      <c r="AL14" s="434">
        <f>'2. 3. 4. TÍTULOS y POSTIT.'!U7</f>
        <v>0</v>
      </c>
      <c r="AM14" s="434">
        <f>'2. 3. 4. TÍTULOS y POSTIT.'!V7</f>
        <v>0</v>
      </c>
      <c r="AN14" s="434">
        <f>'2. 3. 4. TÍTULOS y POSTIT.'!W7</f>
        <v>0</v>
      </c>
      <c r="AO14" s="434">
        <f>'2. 3. 4. TÍTULOS y POSTIT.'!X7</f>
        <v>0</v>
      </c>
      <c r="AP14" s="434">
        <f>'2. 3. 4. TÍTULOS y POSTIT.'!Y7</f>
        <v>0</v>
      </c>
      <c r="AQ14" s="434">
        <f>'2. 3. 4. TÍTULOS y POSTIT.'!Z7</f>
        <v>0</v>
      </c>
      <c r="AR14" s="434">
        <f>'2. 3. 4. TÍTULOS y POSTIT.'!AA7</f>
        <v>0</v>
      </c>
      <c r="AS14" s="196">
        <f>'2. 3. 4. TÍTULOS y POSTIT.'!AB7</f>
        <v>0</v>
      </c>
    </row>
    <row r="15" spans="1:45" s="143" customFormat="1" ht="39" customHeight="1" thickBot="1">
      <c r="A15" s="345">
        <v>1</v>
      </c>
      <c r="B15" s="369"/>
      <c r="C15" s="374"/>
      <c r="D15" s="374"/>
      <c r="E15" s="346"/>
      <c r="F15" s="347" t="str">
        <f aca="true" t="shared" si="1" ref="F15:F46">VLOOKUP(E15,$K$14:$L$16,2)</f>
        <v>Ingrese el campo Tipo</v>
      </c>
      <c r="G15" s="370"/>
      <c r="H15" s="371"/>
      <c r="I15" s="350"/>
      <c r="J15" s="351"/>
      <c r="K15" s="352">
        <v>1</v>
      </c>
      <c r="L15" s="353" t="s">
        <v>116</v>
      </c>
      <c r="N15" s="354">
        <f>IF(AND($B15="x",$E15=1),0,IF($E15=1,IF(AND($G15&gt;=6,$G15&lt;=12),1,0),0))</f>
        <v>0</v>
      </c>
      <c r="O15" s="354">
        <f>IF(AND($B15="x",$E15=1),0,IF($E15=1,IF(AND($G15&gt;=13,$G15&lt;=24),1,0),0))</f>
        <v>0</v>
      </c>
      <c r="P15" s="354">
        <f>IF(AND($B15="x",$E15=1),0,IF($E15=1,IF(AND($G15&gt;=25,$G15&lt;=40),1,0),0))</f>
        <v>0</v>
      </c>
      <c r="Q15" s="354">
        <f>IF(AND($B15="x",$E15=1),0,IF($E15=1,IF(AND($G15&gt;=41,$G15&lt;=60),1,0),0))</f>
        <v>0</v>
      </c>
      <c r="R15" s="354">
        <f>IF(AND($B15="x",$E15=1),0,IF($E15=1,IF(AND($G15&gt;=61,$G15&lt;=100),1,0),0))</f>
        <v>0</v>
      </c>
      <c r="S15" s="354">
        <f>IF(AND($B15="x",$E15=1),0,IF($E15=1,IF(AND($G15&gt;=101,$G15&lt;=200),1,0),0))</f>
        <v>0</v>
      </c>
      <c r="T15" s="354">
        <f>IF(AND($B15="x",$E15=1),0,IF($E15=1,IF(AND($G15&gt;=201,$G15&lt;=300),1,0),0))</f>
        <v>0</v>
      </c>
      <c r="U15" s="510">
        <f>IF(AND($B15="x",$E15=1),1,0)</f>
        <v>0</v>
      </c>
      <c r="V15" s="354">
        <f>IF($E15=2,IF(AND($G15&gt;=6,$G15&lt;=12),1,0),0)</f>
        <v>0</v>
      </c>
      <c r="W15" s="354">
        <f>IF($E15=2,IF(AND($G15&gt;=13,$G15&lt;=24),1,0),0)</f>
        <v>0</v>
      </c>
      <c r="X15" s="354">
        <f>IF($E15=2,IF(AND($G15&gt;=25,$G15&lt;=40),1,0),0)</f>
        <v>0</v>
      </c>
      <c r="Y15" s="354">
        <f>IF($E15=2,IF(AND($G15&gt;=41,$G15&lt;=60),1,0),0)</f>
        <v>0</v>
      </c>
      <c r="Z15" s="354">
        <f>IF($E15=2,IF(AND($G15&gt;=61,$G15&lt;=100),1,0),0)</f>
        <v>0</v>
      </c>
      <c r="AA15" s="354">
        <f>IF($E15=2,IF(AND($G15&gt;=101,$G15&lt;=200),1,0),0)</f>
        <v>0</v>
      </c>
      <c r="AB15" s="354">
        <f>IF($E15=2,IF(AND($G15&gt;=201,$G15&lt;=300),1,0),0)</f>
        <v>0</v>
      </c>
      <c r="AE15" s="435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36"/>
    </row>
    <row r="16" spans="1:45" s="143" customFormat="1" ht="39" customHeight="1" thickBot="1">
      <c r="A16" s="355">
        <v>2</v>
      </c>
      <c r="B16" s="365"/>
      <c r="C16" s="375"/>
      <c r="D16" s="375"/>
      <c r="E16" s="366"/>
      <c r="F16" s="367" t="str">
        <f t="shared" si="1"/>
        <v>Ingrese el campo Tipo</v>
      </c>
      <c r="G16" s="348"/>
      <c r="H16" s="349"/>
      <c r="I16" s="350"/>
      <c r="J16" s="351"/>
      <c r="K16" s="352">
        <v>2</v>
      </c>
      <c r="L16" s="356" t="s">
        <v>39</v>
      </c>
      <c r="N16" s="354">
        <f aca="true" t="shared" si="2" ref="N16:N79">IF(AND($B16="x",$E16=1),0,IF($E16=1,IF(AND($G16&gt;=6,$G16&lt;=12),1,0),0))</f>
        <v>0</v>
      </c>
      <c r="O16" s="354">
        <f aca="true" t="shared" si="3" ref="O16:O79">IF(AND($B16="x",$E16=1),0,IF($E16=1,IF(AND($G16&gt;=13,$G16&lt;=24),1,0),0))</f>
        <v>0</v>
      </c>
      <c r="P16" s="354">
        <f aca="true" t="shared" si="4" ref="P16:P79">IF(AND($B16="x",$E16=1),0,IF($E16=1,IF(AND($G16&gt;=25,$G16&lt;=40),1,0),0))</f>
        <v>0</v>
      </c>
      <c r="Q16" s="354">
        <f aca="true" t="shared" si="5" ref="Q16:Q79">IF(AND($B16="x",$E16=1),0,IF($E16=1,IF(AND($G16&gt;=41,$G16&lt;=60),1,0),0))</f>
        <v>0</v>
      </c>
      <c r="R16" s="354">
        <f aca="true" t="shared" si="6" ref="R16:R79">IF(AND($B16="x",$E16=1),0,IF($E16=1,IF(AND($G16&gt;=61,$G16&lt;=100),1,0),0))</f>
        <v>0</v>
      </c>
      <c r="S16" s="354">
        <f aca="true" t="shared" si="7" ref="S16:S79">IF(AND($B16="x",$E16=1),0,IF($E16=1,IF(AND($G16&gt;=101,$G16&lt;=200),1,0),0))</f>
        <v>0</v>
      </c>
      <c r="T16" s="354">
        <f aca="true" t="shared" si="8" ref="T16:T79">IF(AND($B16="x",$E16=1),0,IF($E16=1,IF(AND($G16&gt;=201,$G16&lt;=300),1,0),0))</f>
        <v>0</v>
      </c>
      <c r="U16" s="510">
        <f aca="true" t="shared" si="9" ref="U16:U79">IF(AND($B16="x",$E16=1),1,0)</f>
        <v>0</v>
      </c>
      <c r="V16" s="354">
        <f aca="true" t="shared" si="10" ref="V16:V79">IF($E16=2,IF(AND($G16&gt;=6,$G16&lt;=12),1,0),0)</f>
        <v>0</v>
      </c>
      <c r="W16" s="354">
        <f aca="true" t="shared" si="11" ref="W16:W79">IF($E16=2,IF(AND($G16&gt;=13,$G16&lt;=24),1,0),0)</f>
        <v>0</v>
      </c>
      <c r="X16" s="354">
        <f aca="true" t="shared" si="12" ref="X16:X79">IF($E16=2,IF(AND($G16&gt;=25,$G16&lt;=40),1,0),0)</f>
        <v>0</v>
      </c>
      <c r="Y16" s="354">
        <f aca="true" t="shared" si="13" ref="Y16:Y79">IF($E16=2,IF(AND($G16&gt;=41,$G16&lt;=60),1,0),0)</f>
        <v>0</v>
      </c>
      <c r="Z16" s="354">
        <f aca="true" t="shared" si="14" ref="Z16:Z79">IF($E16=2,IF(AND($G16&gt;=61,$G16&lt;=100),1,0),0)</f>
        <v>0</v>
      </c>
      <c r="AA16" s="354">
        <f aca="true" t="shared" si="15" ref="AA16:AA79">IF($E16=2,IF(AND($G16&gt;=101,$G16&lt;=200),1,0),0)</f>
        <v>0</v>
      </c>
      <c r="AB16" s="354">
        <f aca="true" t="shared" si="16" ref="AB16:AB79">IF($E16=2,IF(AND($G16&gt;=201,$G16&lt;=300),1,0),0)</f>
        <v>0</v>
      </c>
      <c r="AE16" s="437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438"/>
    </row>
    <row r="17" spans="1:45" s="143" customFormat="1" ht="39" customHeight="1">
      <c r="A17" s="355">
        <v>3</v>
      </c>
      <c r="B17" s="365"/>
      <c r="C17" s="375"/>
      <c r="D17" s="375"/>
      <c r="E17" s="366"/>
      <c r="F17" s="367" t="str">
        <f t="shared" si="1"/>
        <v>Ingrese el campo Tipo</v>
      </c>
      <c r="G17" s="348"/>
      <c r="H17" s="349"/>
      <c r="I17" s="350"/>
      <c r="J17" s="351"/>
      <c r="L17" s="357"/>
      <c r="N17" s="354">
        <f t="shared" si="2"/>
        <v>0</v>
      </c>
      <c r="O17" s="354">
        <f t="shared" si="3"/>
        <v>0</v>
      </c>
      <c r="P17" s="354">
        <f t="shared" si="4"/>
        <v>0</v>
      </c>
      <c r="Q17" s="354">
        <f t="shared" si="5"/>
        <v>0</v>
      </c>
      <c r="R17" s="354">
        <f t="shared" si="6"/>
        <v>0</v>
      </c>
      <c r="S17" s="354">
        <f t="shared" si="7"/>
        <v>0</v>
      </c>
      <c r="T17" s="354">
        <f t="shared" si="8"/>
        <v>0</v>
      </c>
      <c r="U17" s="510">
        <f t="shared" si="9"/>
        <v>0</v>
      </c>
      <c r="V17" s="354">
        <f t="shared" si="10"/>
        <v>0</v>
      </c>
      <c r="W17" s="354">
        <f t="shared" si="11"/>
        <v>0</v>
      </c>
      <c r="X17" s="354">
        <f t="shared" si="12"/>
        <v>0</v>
      </c>
      <c r="Y17" s="354">
        <f t="shared" si="13"/>
        <v>0</v>
      </c>
      <c r="Z17" s="354">
        <f t="shared" si="14"/>
        <v>0</v>
      </c>
      <c r="AA17" s="354">
        <f t="shared" si="15"/>
        <v>0</v>
      </c>
      <c r="AB17" s="354">
        <f t="shared" si="16"/>
        <v>0</v>
      </c>
      <c r="AE17" s="437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438"/>
    </row>
    <row r="18" spans="1:45" s="143" customFormat="1" ht="39" customHeight="1">
      <c r="A18" s="355">
        <v>4</v>
      </c>
      <c r="B18" s="365"/>
      <c r="C18" s="375"/>
      <c r="D18" s="375"/>
      <c r="E18" s="366"/>
      <c r="F18" s="367" t="str">
        <f t="shared" si="1"/>
        <v>Ingrese el campo Tipo</v>
      </c>
      <c r="G18" s="348"/>
      <c r="H18" s="349"/>
      <c r="I18" s="350"/>
      <c r="J18" s="351"/>
      <c r="N18" s="354">
        <f t="shared" si="2"/>
        <v>0</v>
      </c>
      <c r="O18" s="354">
        <f t="shared" si="3"/>
        <v>0</v>
      </c>
      <c r="P18" s="354">
        <f t="shared" si="4"/>
        <v>0</v>
      </c>
      <c r="Q18" s="354">
        <f t="shared" si="5"/>
        <v>0</v>
      </c>
      <c r="R18" s="354">
        <f t="shared" si="6"/>
        <v>0</v>
      </c>
      <c r="S18" s="354">
        <f t="shared" si="7"/>
        <v>0</v>
      </c>
      <c r="T18" s="354">
        <f t="shared" si="8"/>
        <v>0</v>
      </c>
      <c r="U18" s="510">
        <f t="shared" si="9"/>
        <v>0</v>
      </c>
      <c r="V18" s="354">
        <f t="shared" si="10"/>
        <v>0</v>
      </c>
      <c r="W18" s="354">
        <f t="shared" si="11"/>
        <v>0</v>
      </c>
      <c r="X18" s="354">
        <f t="shared" si="12"/>
        <v>0</v>
      </c>
      <c r="Y18" s="354">
        <f t="shared" si="13"/>
        <v>0</v>
      </c>
      <c r="Z18" s="354">
        <f t="shared" si="14"/>
        <v>0</v>
      </c>
      <c r="AA18" s="354">
        <f t="shared" si="15"/>
        <v>0</v>
      </c>
      <c r="AB18" s="354">
        <f t="shared" si="16"/>
        <v>0</v>
      </c>
      <c r="AE18" s="437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438"/>
    </row>
    <row r="19" spans="1:45" s="143" customFormat="1" ht="39" customHeight="1">
      <c r="A19" s="355">
        <v>5</v>
      </c>
      <c r="B19" s="365"/>
      <c r="C19" s="375"/>
      <c r="D19" s="375"/>
      <c r="E19" s="366"/>
      <c r="F19" s="367" t="str">
        <f t="shared" si="1"/>
        <v>Ingrese el campo Tipo</v>
      </c>
      <c r="G19" s="348"/>
      <c r="H19" s="349"/>
      <c r="I19" s="350"/>
      <c r="J19" s="351"/>
      <c r="N19" s="354">
        <f t="shared" si="2"/>
        <v>0</v>
      </c>
      <c r="O19" s="354">
        <f t="shared" si="3"/>
        <v>0</v>
      </c>
      <c r="P19" s="354">
        <f t="shared" si="4"/>
        <v>0</v>
      </c>
      <c r="Q19" s="354">
        <f t="shared" si="5"/>
        <v>0</v>
      </c>
      <c r="R19" s="354">
        <f t="shared" si="6"/>
        <v>0</v>
      </c>
      <c r="S19" s="354">
        <f t="shared" si="7"/>
        <v>0</v>
      </c>
      <c r="T19" s="354">
        <f t="shared" si="8"/>
        <v>0</v>
      </c>
      <c r="U19" s="510">
        <f t="shared" si="9"/>
        <v>0</v>
      </c>
      <c r="V19" s="354">
        <f t="shared" si="10"/>
        <v>0</v>
      </c>
      <c r="W19" s="354">
        <f t="shared" si="11"/>
        <v>0</v>
      </c>
      <c r="X19" s="354">
        <f t="shared" si="12"/>
        <v>0</v>
      </c>
      <c r="Y19" s="354">
        <f t="shared" si="13"/>
        <v>0</v>
      </c>
      <c r="Z19" s="354">
        <f t="shared" si="14"/>
        <v>0</v>
      </c>
      <c r="AA19" s="354">
        <f t="shared" si="15"/>
        <v>0</v>
      </c>
      <c r="AB19" s="354">
        <f t="shared" si="16"/>
        <v>0</v>
      </c>
      <c r="AE19" s="437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438"/>
    </row>
    <row r="20" spans="1:45" s="143" customFormat="1" ht="39" customHeight="1">
      <c r="A20" s="355">
        <v>6</v>
      </c>
      <c r="B20" s="365"/>
      <c r="C20" s="375"/>
      <c r="D20" s="375"/>
      <c r="E20" s="366"/>
      <c r="F20" s="367" t="str">
        <f t="shared" si="1"/>
        <v>Ingrese el campo Tipo</v>
      </c>
      <c r="G20" s="348"/>
      <c r="H20" s="349"/>
      <c r="I20" s="350"/>
      <c r="J20" s="351"/>
      <c r="N20" s="354">
        <f t="shared" si="2"/>
        <v>0</v>
      </c>
      <c r="O20" s="354">
        <f t="shared" si="3"/>
        <v>0</v>
      </c>
      <c r="P20" s="354">
        <f t="shared" si="4"/>
        <v>0</v>
      </c>
      <c r="Q20" s="354">
        <f t="shared" si="5"/>
        <v>0</v>
      </c>
      <c r="R20" s="354">
        <f t="shared" si="6"/>
        <v>0</v>
      </c>
      <c r="S20" s="354">
        <f t="shared" si="7"/>
        <v>0</v>
      </c>
      <c r="T20" s="354">
        <f t="shared" si="8"/>
        <v>0</v>
      </c>
      <c r="U20" s="510">
        <f t="shared" si="9"/>
        <v>0</v>
      </c>
      <c r="V20" s="354">
        <f t="shared" si="10"/>
        <v>0</v>
      </c>
      <c r="W20" s="354">
        <f t="shared" si="11"/>
        <v>0</v>
      </c>
      <c r="X20" s="354">
        <f t="shared" si="12"/>
        <v>0</v>
      </c>
      <c r="Y20" s="354">
        <f t="shared" si="13"/>
        <v>0</v>
      </c>
      <c r="Z20" s="354">
        <f t="shared" si="14"/>
        <v>0</v>
      </c>
      <c r="AA20" s="354">
        <f t="shared" si="15"/>
        <v>0</v>
      </c>
      <c r="AB20" s="354">
        <f t="shared" si="16"/>
        <v>0</v>
      </c>
      <c r="AE20" s="437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438"/>
    </row>
    <row r="21" spans="1:45" s="143" customFormat="1" ht="39" customHeight="1">
      <c r="A21" s="355">
        <v>7</v>
      </c>
      <c r="B21" s="365"/>
      <c r="C21" s="375"/>
      <c r="D21" s="375"/>
      <c r="E21" s="366"/>
      <c r="F21" s="367" t="str">
        <f t="shared" si="1"/>
        <v>Ingrese el campo Tipo</v>
      </c>
      <c r="G21" s="348"/>
      <c r="H21" s="349"/>
      <c r="I21" s="350"/>
      <c r="J21" s="351"/>
      <c r="N21" s="354">
        <f t="shared" si="2"/>
        <v>0</v>
      </c>
      <c r="O21" s="354">
        <f t="shared" si="3"/>
        <v>0</v>
      </c>
      <c r="P21" s="354">
        <f t="shared" si="4"/>
        <v>0</v>
      </c>
      <c r="Q21" s="354">
        <f t="shared" si="5"/>
        <v>0</v>
      </c>
      <c r="R21" s="354">
        <f t="shared" si="6"/>
        <v>0</v>
      </c>
      <c r="S21" s="354">
        <f t="shared" si="7"/>
        <v>0</v>
      </c>
      <c r="T21" s="354">
        <f t="shared" si="8"/>
        <v>0</v>
      </c>
      <c r="U21" s="510">
        <f t="shared" si="9"/>
        <v>0</v>
      </c>
      <c r="V21" s="354">
        <f t="shared" si="10"/>
        <v>0</v>
      </c>
      <c r="W21" s="354">
        <f t="shared" si="11"/>
        <v>0</v>
      </c>
      <c r="X21" s="354">
        <f t="shared" si="12"/>
        <v>0</v>
      </c>
      <c r="Y21" s="354">
        <f t="shared" si="13"/>
        <v>0</v>
      </c>
      <c r="Z21" s="354">
        <f t="shared" si="14"/>
        <v>0</v>
      </c>
      <c r="AA21" s="354">
        <f t="shared" si="15"/>
        <v>0</v>
      </c>
      <c r="AB21" s="354">
        <f t="shared" si="16"/>
        <v>0</v>
      </c>
      <c r="AE21" s="437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438"/>
    </row>
    <row r="22" spans="1:45" s="143" customFormat="1" ht="39" customHeight="1">
      <c r="A22" s="355">
        <v>8</v>
      </c>
      <c r="B22" s="365"/>
      <c r="C22" s="375"/>
      <c r="D22" s="375"/>
      <c r="E22" s="366"/>
      <c r="F22" s="367" t="str">
        <f t="shared" si="1"/>
        <v>Ingrese el campo Tipo</v>
      </c>
      <c r="G22" s="348"/>
      <c r="H22" s="349"/>
      <c r="I22" s="350"/>
      <c r="J22" s="351"/>
      <c r="N22" s="354">
        <f t="shared" si="2"/>
        <v>0</v>
      </c>
      <c r="O22" s="354">
        <f t="shared" si="3"/>
        <v>0</v>
      </c>
      <c r="P22" s="354">
        <f t="shared" si="4"/>
        <v>0</v>
      </c>
      <c r="Q22" s="354">
        <f t="shared" si="5"/>
        <v>0</v>
      </c>
      <c r="R22" s="354">
        <f t="shared" si="6"/>
        <v>0</v>
      </c>
      <c r="S22" s="354">
        <f t="shared" si="7"/>
        <v>0</v>
      </c>
      <c r="T22" s="354">
        <f t="shared" si="8"/>
        <v>0</v>
      </c>
      <c r="U22" s="510">
        <f t="shared" si="9"/>
        <v>0</v>
      </c>
      <c r="V22" s="354">
        <f t="shared" si="10"/>
        <v>0</v>
      </c>
      <c r="W22" s="354">
        <f t="shared" si="11"/>
        <v>0</v>
      </c>
      <c r="X22" s="354">
        <f t="shared" si="12"/>
        <v>0</v>
      </c>
      <c r="Y22" s="354">
        <f t="shared" si="13"/>
        <v>0</v>
      </c>
      <c r="Z22" s="354">
        <f t="shared" si="14"/>
        <v>0</v>
      </c>
      <c r="AA22" s="354">
        <f t="shared" si="15"/>
        <v>0</v>
      </c>
      <c r="AB22" s="354">
        <f t="shared" si="16"/>
        <v>0</v>
      </c>
      <c r="AE22" s="437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438"/>
    </row>
    <row r="23" spans="1:45" s="143" customFormat="1" ht="39" customHeight="1">
      <c r="A23" s="355">
        <v>9</v>
      </c>
      <c r="B23" s="365"/>
      <c r="C23" s="375"/>
      <c r="D23" s="375"/>
      <c r="E23" s="366"/>
      <c r="F23" s="367" t="str">
        <f t="shared" si="1"/>
        <v>Ingrese el campo Tipo</v>
      </c>
      <c r="G23" s="348"/>
      <c r="H23" s="349"/>
      <c r="I23" s="350"/>
      <c r="J23" s="351"/>
      <c r="N23" s="354">
        <f t="shared" si="2"/>
        <v>0</v>
      </c>
      <c r="O23" s="354">
        <f t="shared" si="3"/>
        <v>0</v>
      </c>
      <c r="P23" s="354">
        <f t="shared" si="4"/>
        <v>0</v>
      </c>
      <c r="Q23" s="354">
        <f t="shared" si="5"/>
        <v>0</v>
      </c>
      <c r="R23" s="354">
        <f t="shared" si="6"/>
        <v>0</v>
      </c>
      <c r="S23" s="354">
        <f t="shared" si="7"/>
        <v>0</v>
      </c>
      <c r="T23" s="354">
        <f t="shared" si="8"/>
        <v>0</v>
      </c>
      <c r="U23" s="510">
        <f t="shared" si="9"/>
        <v>0</v>
      </c>
      <c r="V23" s="354">
        <f t="shared" si="10"/>
        <v>0</v>
      </c>
      <c r="W23" s="354">
        <f t="shared" si="11"/>
        <v>0</v>
      </c>
      <c r="X23" s="354">
        <f t="shared" si="12"/>
        <v>0</v>
      </c>
      <c r="Y23" s="354">
        <f t="shared" si="13"/>
        <v>0</v>
      </c>
      <c r="Z23" s="354">
        <f t="shared" si="14"/>
        <v>0</v>
      </c>
      <c r="AA23" s="354">
        <f t="shared" si="15"/>
        <v>0</v>
      </c>
      <c r="AB23" s="354">
        <f t="shared" si="16"/>
        <v>0</v>
      </c>
      <c r="AE23" s="437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438"/>
    </row>
    <row r="24" spans="1:45" s="143" customFormat="1" ht="39" customHeight="1">
      <c r="A24" s="355">
        <v>10</v>
      </c>
      <c r="B24" s="365"/>
      <c r="C24" s="375"/>
      <c r="D24" s="375"/>
      <c r="E24" s="366"/>
      <c r="F24" s="367" t="str">
        <f t="shared" si="1"/>
        <v>Ingrese el campo Tipo</v>
      </c>
      <c r="G24" s="348"/>
      <c r="H24" s="349"/>
      <c r="I24" s="350"/>
      <c r="J24" s="351"/>
      <c r="N24" s="354">
        <f t="shared" si="2"/>
        <v>0</v>
      </c>
      <c r="O24" s="354">
        <f t="shared" si="3"/>
        <v>0</v>
      </c>
      <c r="P24" s="354">
        <f t="shared" si="4"/>
        <v>0</v>
      </c>
      <c r="Q24" s="354">
        <f t="shared" si="5"/>
        <v>0</v>
      </c>
      <c r="R24" s="354">
        <f t="shared" si="6"/>
        <v>0</v>
      </c>
      <c r="S24" s="354">
        <f t="shared" si="7"/>
        <v>0</v>
      </c>
      <c r="T24" s="354">
        <f t="shared" si="8"/>
        <v>0</v>
      </c>
      <c r="U24" s="510">
        <f t="shared" si="9"/>
        <v>0</v>
      </c>
      <c r="V24" s="354">
        <f t="shared" si="10"/>
        <v>0</v>
      </c>
      <c r="W24" s="354">
        <f t="shared" si="11"/>
        <v>0</v>
      </c>
      <c r="X24" s="354">
        <f t="shared" si="12"/>
        <v>0</v>
      </c>
      <c r="Y24" s="354">
        <f t="shared" si="13"/>
        <v>0</v>
      </c>
      <c r="Z24" s="354">
        <f t="shared" si="14"/>
        <v>0</v>
      </c>
      <c r="AA24" s="354">
        <f t="shared" si="15"/>
        <v>0</v>
      </c>
      <c r="AB24" s="354">
        <f t="shared" si="16"/>
        <v>0</v>
      </c>
      <c r="AE24" s="437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438"/>
    </row>
    <row r="25" spans="1:45" s="143" customFormat="1" ht="39" customHeight="1">
      <c r="A25" s="355">
        <v>11</v>
      </c>
      <c r="B25" s="365"/>
      <c r="C25" s="375"/>
      <c r="D25" s="375"/>
      <c r="E25" s="366"/>
      <c r="F25" s="367" t="str">
        <f t="shared" si="1"/>
        <v>Ingrese el campo Tipo</v>
      </c>
      <c r="G25" s="348"/>
      <c r="H25" s="349"/>
      <c r="I25" s="350"/>
      <c r="J25" s="351"/>
      <c r="N25" s="354">
        <f t="shared" si="2"/>
        <v>0</v>
      </c>
      <c r="O25" s="354">
        <f t="shared" si="3"/>
        <v>0</v>
      </c>
      <c r="P25" s="354">
        <f t="shared" si="4"/>
        <v>0</v>
      </c>
      <c r="Q25" s="354">
        <f t="shared" si="5"/>
        <v>0</v>
      </c>
      <c r="R25" s="354">
        <f t="shared" si="6"/>
        <v>0</v>
      </c>
      <c r="S25" s="354">
        <f t="shared" si="7"/>
        <v>0</v>
      </c>
      <c r="T25" s="354">
        <f t="shared" si="8"/>
        <v>0</v>
      </c>
      <c r="U25" s="510">
        <f t="shared" si="9"/>
        <v>0</v>
      </c>
      <c r="V25" s="354">
        <f t="shared" si="10"/>
        <v>0</v>
      </c>
      <c r="W25" s="354">
        <f t="shared" si="11"/>
        <v>0</v>
      </c>
      <c r="X25" s="354">
        <f t="shared" si="12"/>
        <v>0</v>
      </c>
      <c r="Y25" s="354">
        <f t="shared" si="13"/>
        <v>0</v>
      </c>
      <c r="Z25" s="354">
        <f t="shared" si="14"/>
        <v>0</v>
      </c>
      <c r="AA25" s="354">
        <f t="shared" si="15"/>
        <v>0</v>
      </c>
      <c r="AB25" s="354">
        <f t="shared" si="16"/>
        <v>0</v>
      </c>
      <c r="AE25" s="437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438"/>
    </row>
    <row r="26" spans="1:45" s="143" customFormat="1" ht="39" customHeight="1">
      <c r="A26" s="355">
        <v>12</v>
      </c>
      <c r="B26" s="365"/>
      <c r="C26" s="375"/>
      <c r="D26" s="375"/>
      <c r="E26" s="366"/>
      <c r="F26" s="367" t="str">
        <f t="shared" si="1"/>
        <v>Ingrese el campo Tipo</v>
      </c>
      <c r="G26" s="348"/>
      <c r="H26" s="349"/>
      <c r="I26" s="350"/>
      <c r="J26" s="351"/>
      <c r="N26" s="354">
        <f>IF(AND($B26="x",$E26=1),0,IF($E26=1,IF(AND($G26&gt;=6,$G26&lt;=12),1,0),0))</f>
        <v>0</v>
      </c>
      <c r="O26" s="354">
        <f>IF(AND($B26="x",$E26=1),0,IF($E26=1,IF(AND($G26&gt;=13,$G26&lt;=24),1,0),0))</f>
        <v>0</v>
      </c>
      <c r="P26" s="354">
        <f>IF(AND($B26="x",$E26=1),0,IF($E26=1,IF(AND($G26&gt;=25,$G26&lt;=40),1,0),0))</f>
        <v>0</v>
      </c>
      <c r="Q26" s="354">
        <f>IF(AND($B26="x",$E26=1),0,IF($E26=1,IF(AND($G26&gt;=41,$G26&lt;=60),1,0),0))</f>
        <v>0</v>
      </c>
      <c r="R26" s="354">
        <f>IF(AND($B26="x",$E26=1),0,IF($E26=1,IF(AND($G26&gt;=61,$G26&lt;=100),1,0),0))</f>
        <v>0</v>
      </c>
      <c r="S26" s="354">
        <f>IF(AND($B26="x",$E26=1),0,IF($E26=1,IF(AND($G26&gt;=101,$G26&lt;=200),1,0),0))</f>
        <v>0</v>
      </c>
      <c r="T26" s="354">
        <f>IF(AND($B26="x",$E26=1),0,IF($E26=1,IF(AND($G26&gt;=201,$G26&lt;=300),1,0),0))</f>
        <v>0</v>
      </c>
      <c r="U26" s="510">
        <f t="shared" si="9"/>
        <v>0</v>
      </c>
      <c r="V26" s="354">
        <f>IF($E26=2,IF(AND($G26&gt;=6,$G26&lt;=12),1,0),0)</f>
        <v>0</v>
      </c>
      <c r="W26" s="354">
        <f>IF($E26=2,IF(AND($G26&gt;=13,$G26&lt;=24),1,0),0)</f>
        <v>0</v>
      </c>
      <c r="X26" s="354">
        <f>IF($E26=2,IF(AND($G26&gt;=25,$G26&lt;=40),1,0),0)</f>
        <v>0</v>
      </c>
      <c r="Y26" s="354">
        <f>IF($E26=2,IF(AND($G26&gt;=41,$G26&lt;=60),1,0),0)</f>
        <v>0</v>
      </c>
      <c r="Z26" s="354">
        <f>IF($E26=2,IF(AND($G26&gt;=61,$G26&lt;=100),1,0),0)</f>
        <v>0</v>
      </c>
      <c r="AA26" s="354">
        <f>IF($E26=2,IF(AND($G26&gt;=101,$G26&lt;=200),1,0),0)</f>
        <v>0</v>
      </c>
      <c r="AB26" s="354">
        <f>IF($E26=2,IF(AND($G26&gt;=201,$G26&lt;=300),1,0),0)</f>
        <v>0</v>
      </c>
      <c r="AE26" s="437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438"/>
    </row>
    <row r="27" spans="1:45" s="143" customFormat="1" ht="39" customHeight="1">
      <c r="A27" s="355">
        <v>13</v>
      </c>
      <c r="B27" s="365"/>
      <c r="C27" s="375"/>
      <c r="D27" s="375"/>
      <c r="E27" s="366"/>
      <c r="F27" s="367" t="str">
        <f t="shared" si="1"/>
        <v>Ingrese el campo Tipo</v>
      </c>
      <c r="G27" s="348"/>
      <c r="H27" s="349"/>
      <c r="I27" s="350"/>
      <c r="J27" s="351"/>
      <c r="N27" s="354">
        <f>IF(AND($B27="x",$E27=1),0,IF($E27=1,IF(AND($G27&gt;=6,$G27&lt;=12),1,0),0))</f>
        <v>0</v>
      </c>
      <c r="O27" s="354">
        <f>IF(AND($B27="x",$E27=1),0,IF($E27=1,IF(AND($G27&gt;=13,$G27&lt;=24),1,0),0))</f>
        <v>0</v>
      </c>
      <c r="P27" s="354">
        <f>IF(AND($B27="x",$E27=1),0,IF($E27=1,IF(AND($G27&gt;=25,$G27&lt;=40),1,0),0))</f>
        <v>0</v>
      </c>
      <c r="Q27" s="354">
        <f>IF(AND($B27="x",$E27=1),0,IF($E27=1,IF(AND($G27&gt;=41,$G27&lt;=60),1,0),0))</f>
        <v>0</v>
      </c>
      <c r="R27" s="354">
        <f>IF(AND($B27="x",$E27=1),0,IF($E27=1,IF(AND($G27&gt;=61,$G27&lt;=100),1,0),0))</f>
        <v>0</v>
      </c>
      <c r="S27" s="354">
        <f>IF(AND($B27="x",$E27=1),0,IF($E27=1,IF(AND($G27&gt;=101,$G27&lt;=200),1,0),0))</f>
        <v>0</v>
      </c>
      <c r="T27" s="354">
        <f>IF(AND($B27="x",$E27=1),0,IF($E27=1,IF(AND($G27&gt;=201,$G27&lt;=300),1,0),0))</f>
        <v>0</v>
      </c>
      <c r="U27" s="510">
        <f t="shared" si="9"/>
        <v>0</v>
      </c>
      <c r="V27" s="354">
        <f>IF($E27=2,IF(AND($G27&gt;=6,$G27&lt;=12),1,0),0)</f>
        <v>0</v>
      </c>
      <c r="W27" s="354">
        <f>IF($E27=2,IF(AND($G27&gt;=13,$G27&lt;=24),1,0),0)</f>
        <v>0</v>
      </c>
      <c r="X27" s="354">
        <f>IF($E27=2,IF(AND($G27&gt;=25,$G27&lt;=40),1,0),0)</f>
        <v>0</v>
      </c>
      <c r="Y27" s="354">
        <f>IF($E27=2,IF(AND($G27&gt;=41,$G27&lt;=60),1,0),0)</f>
        <v>0</v>
      </c>
      <c r="Z27" s="354">
        <f>IF($E27=2,IF(AND($G27&gt;=61,$G27&lt;=100),1,0),0)</f>
        <v>0</v>
      </c>
      <c r="AA27" s="354">
        <f>IF($E27=2,IF(AND($G27&gt;=101,$G27&lt;=200),1,0),0)</f>
        <v>0</v>
      </c>
      <c r="AB27" s="354">
        <f>IF($E27=2,IF(AND($G27&gt;=201,$G27&lt;=300),1,0),0)</f>
        <v>0</v>
      </c>
      <c r="AE27" s="437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438"/>
    </row>
    <row r="28" spans="1:45" s="143" customFormat="1" ht="39" customHeight="1">
      <c r="A28" s="355">
        <v>14</v>
      </c>
      <c r="B28" s="365"/>
      <c r="C28" s="375"/>
      <c r="D28" s="375"/>
      <c r="E28" s="366"/>
      <c r="F28" s="367" t="str">
        <f t="shared" si="1"/>
        <v>Ingrese el campo Tipo</v>
      </c>
      <c r="G28" s="348"/>
      <c r="H28" s="349"/>
      <c r="I28" s="350"/>
      <c r="J28" s="351"/>
      <c r="N28" s="354">
        <f t="shared" si="2"/>
        <v>0</v>
      </c>
      <c r="O28" s="354">
        <f t="shared" si="3"/>
        <v>0</v>
      </c>
      <c r="P28" s="354">
        <f t="shared" si="4"/>
        <v>0</v>
      </c>
      <c r="Q28" s="354">
        <f t="shared" si="5"/>
        <v>0</v>
      </c>
      <c r="R28" s="354">
        <f t="shared" si="6"/>
        <v>0</v>
      </c>
      <c r="S28" s="354">
        <f t="shared" si="7"/>
        <v>0</v>
      </c>
      <c r="T28" s="354">
        <f t="shared" si="8"/>
        <v>0</v>
      </c>
      <c r="U28" s="510">
        <f t="shared" si="9"/>
        <v>0</v>
      </c>
      <c r="V28" s="354">
        <f t="shared" si="10"/>
        <v>0</v>
      </c>
      <c r="W28" s="354">
        <f t="shared" si="11"/>
        <v>0</v>
      </c>
      <c r="X28" s="354">
        <f t="shared" si="12"/>
        <v>0</v>
      </c>
      <c r="Y28" s="354">
        <f t="shared" si="13"/>
        <v>0</v>
      </c>
      <c r="Z28" s="354">
        <f t="shared" si="14"/>
        <v>0</v>
      </c>
      <c r="AA28" s="354">
        <f t="shared" si="15"/>
        <v>0</v>
      </c>
      <c r="AB28" s="354">
        <f t="shared" si="16"/>
        <v>0</v>
      </c>
      <c r="AE28" s="437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438"/>
    </row>
    <row r="29" spans="1:45" s="143" customFormat="1" ht="39" customHeight="1">
      <c r="A29" s="355">
        <v>15</v>
      </c>
      <c r="B29" s="365"/>
      <c r="C29" s="375"/>
      <c r="D29" s="375"/>
      <c r="E29" s="366"/>
      <c r="F29" s="367" t="str">
        <f t="shared" si="1"/>
        <v>Ingrese el campo Tipo</v>
      </c>
      <c r="G29" s="348"/>
      <c r="H29" s="349"/>
      <c r="I29" s="350"/>
      <c r="J29" s="351"/>
      <c r="N29" s="354">
        <f t="shared" si="2"/>
        <v>0</v>
      </c>
      <c r="O29" s="354">
        <f t="shared" si="3"/>
        <v>0</v>
      </c>
      <c r="P29" s="354">
        <f t="shared" si="4"/>
        <v>0</v>
      </c>
      <c r="Q29" s="354">
        <f t="shared" si="5"/>
        <v>0</v>
      </c>
      <c r="R29" s="354">
        <f t="shared" si="6"/>
        <v>0</v>
      </c>
      <c r="S29" s="354">
        <f t="shared" si="7"/>
        <v>0</v>
      </c>
      <c r="T29" s="354">
        <f t="shared" si="8"/>
        <v>0</v>
      </c>
      <c r="U29" s="510">
        <f t="shared" si="9"/>
        <v>0</v>
      </c>
      <c r="V29" s="354">
        <f t="shared" si="10"/>
        <v>0</v>
      </c>
      <c r="W29" s="354">
        <f t="shared" si="11"/>
        <v>0</v>
      </c>
      <c r="X29" s="354">
        <f t="shared" si="12"/>
        <v>0</v>
      </c>
      <c r="Y29" s="354">
        <f t="shared" si="13"/>
        <v>0</v>
      </c>
      <c r="Z29" s="354">
        <f t="shared" si="14"/>
        <v>0</v>
      </c>
      <c r="AA29" s="354">
        <f t="shared" si="15"/>
        <v>0</v>
      </c>
      <c r="AB29" s="354">
        <f t="shared" si="16"/>
        <v>0</v>
      </c>
      <c r="AE29" s="437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438"/>
    </row>
    <row r="30" spans="1:45" s="143" customFormat="1" ht="39" customHeight="1">
      <c r="A30" s="355">
        <v>16</v>
      </c>
      <c r="B30" s="365"/>
      <c r="C30" s="375"/>
      <c r="D30" s="375"/>
      <c r="E30" s="366"/>
      <c r="F30" s="367" t="str">
        <f t="shared" si="1"/>
        <v>Ingrese el campo Tipo</v>
      </c>
      <c r="G30" s="348"/>
      <c r="H30" s="349"/>
      <c r="I30" s="350"/>
      <c r="J30" s="351"/>
      <c r="N30" s="354">
        <f t="shared" si="2"/>
        <v>0</v>
      </c>
      <c r="O30" s="354">
        <f t="shared" si="3"/>
        <v>0</v>
      </c>
      <c r="P30" s="354">
        <f t="shared" si="4"/>
        <v>0</v>
      </c>
      <c r="Q30" s="354">
        <f t="shared" si="5"/>
        <v>0</v>
      </c>
      <c r="R30" s="354">
        <f t="shared" si="6"/>
        <v>0</v>
      </c>
      <c r="S30" s="354">
        <f t="shared" si="7"/>
        <v>0</v>
      </c>
      <c r="T30" s="354">
        <f t="shared" si="8"/>
        <v>0</v>
      </c>
      <c r="U30" s="510">
        <f t="shared" si="9"/>
        <v>0</v>
      </c>
      <c r="V30" s="354">
        <f t="shared" si="10"/>
        <v>0</v>
      </c>
      <c r="W30" s="354">
        <f t="shared" si="11"/>
        <v>0</v>
      </c>
      <c r="X30" s="354">
        <f t="shared" si="12"/>
        <v>0</v>
      </c>
      <c r="Y30" s="354">
        <f t="shared" si="13"/>
        <v>0</v>
      </c>
      <c r="Z30" s="354">
        <f t="shared" si="14"/>
        <v>0</v>
      </c>
      <c r="AA30" s="354">
        <f t="shared" si="15"/>
        <v>0</v>
      </c>
      <c r="AB30" s="354">
        <f t="shared" si="16"/>
        <v>0</v>
      </c>
      <c r="AE30" s="437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438"/>
    </row>
    <row r="31" spans="1:45" s="143" customFormat="1" ht="39" customHeight="1">
      <c r="A31" s="355">
        <v>17</v>
      </c>
      <c r="B31" s="365"/>
      <c r="C31" s="375"/>
      <c r="D31" s="375"/>
      <c r="E31" s="366"/>
      <c r="F31" s="367" t="str">
        <f t="shared" si="1"/>
        <v>Ingrese el campo Tipo</v>
      </c>
      <c r="G31" s="348"/>
      <c r="H31" s="349"/>
      <c r="I31" s="350"/>
      <c r="J31" s="351"/>
      <c r="N31" s="354">
        <f t="shared" si="2"/>
        <v>0</v>
      </c>
      <c r="O31" s="354">
        <f t="shared" si="3"/>
        <v>0</v>
      </c>
      <c r="P31" s="354">
        <f t="shared" si="4"/>
        <v>0</v>
      </c>
      <c r="Q31" s="354">
        <f t="shared" si="5"/>
        <v>0</v>
      </c>
      <c r="R31" s="354">
        <f t="shared" si="6"/>
        <v>0</v>
      </c>
      <c r="S31" s="354">
        <f t="shared" si="7"/>
        <v>0</v>
      </c>
      <c r="T31" s="354">
        <f t="shared" si="8"/>
        <v>0</v>
      </c>
      <c r="U31" s="510">
        <f t="shared" si="9"/>
        <v>0</v>
      </c>
      <c r="V31" s="354">
        <f t="shared" si="10"/>
        <v>0</v>
      </c>
      <c r="W31" s="354">
        <f t="shared" si="11"/>
        <v>0</v>
      </c>
      <c r="X31" s="354">
        <f t="shared" si="12"/>
        <v>0</v>
      </c>
      <c r="Y31" s="354">
        <f t="shared" si="13"/>
        <v>0</v>
      </c>
      <c r="Z31" s="354">
        <f t="shared" si="14"/>
        <v>0</v>
      </c>
      <c r="AA31" s="354">
        <f t="shared" si="15"/>
        <v>0</v>
      </c>
      <c r="AB31" s="354">
        <f t="shared" si="16"/>
        <v>0</v>
      </c>
      <c r="AE31" s="437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438"/>
    </row>
    <row r="32" spans="1:45" s="143" customFormat="1" ht="39" customHeight="1">
      <c r="A32" s="355">
        <v>18</v>
      </c>
      <c r="B32" s="365"/>
      <c r="C32" s="375"/>
      <c r="D32" s="375"/>
      <c r="E32" s="366"/>
      <c r="F32" s="367" t="str">
        <f t="shared" si="1"/>
        <v>Ingrese el campo Tipo</v>
      </c>
      <c r="G32" s="348"/>
      <c r="H32" s="349"/>
      <c r="I32" s="350"/>
      <c r="J32" s="351"/>
      <c r="N32" s="354">
        <f t="shared" si="2"/>
        <v>0</v>
      </c>
      <c r="O32" s="354">
        <f t="shared" si="3"/>
        <v>0</v>
      </c>
      <c r="P32" s="354">
        <f t="shared" si="4"/>
        <v>0</v>
      </c>
      <c r="Q32" s="354">
        <f t="shared" si="5"/>
        <v>0</v>
      </c>
      <c r="R32" s="354">
        <f t="shared" si="6"/>
        <v>0</v>
      </c>
      <c r="S32" s="354">
        <f t="shared" si="7"/>
        <v>0</v>
      </c>
      <c r="T32" s="354">
        <f t="shared" si="8"/>
        <v>0</v>
      </c>
      <c r="U32" s="510">
        <f t="shared" si="9"/>
        <v>0</v>
      </c>
      <c r="V32" s="354">
        <f t="shared" si="10"/>
        <v>0</v>
      </c>
      <c r="W32" s="354">
        <f t="shared" si="11"/>
        <v>0</v>
      </c>
      <c r="X32" s="354">
        <f t="shared" si="12"/>
        <v>0</v>
      </c>
      <c r="Y32" s="354">
        <f t="shared" si="13"/>
        <v>0</v>
      </c>
      <c r="Z32" s="354">
        <f t="shared" si="14"/>
        <v>0</v>
      </c>
      <c r="AA32" s="354">
        <f t="shared" si="15"/>
        <v>0</v>
      </c>
      <c r="AB32" s="354">
        <f t="shared" si="16"/>
        <v>0</v>
      </c>
      <c r="AE32" s="437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438"/>
    </row>
    <row r="33" spans="1:45" s="143" customFormat="1" ht="39" customHeight="1">
      <c r="A33" s="355">
        <v>19</v>
      </c>
      <c r="B33" s="365"/>
      <c r="C33" s="375"/>
      <c r="D33" s="375"/>
      <c r="E33" s="366"/>
      <c r="F33" s="367" t="str">
        <f t="shared" si="1"/>
        <v>Ingrese el campo Tipo</v>
      </c>
      <c r="G33" s="348"/>
      <c r="H33" s="349"/>
      <c r="I33" s="350"/>
      <c r="J33" s="351"/>
      <c r="N33" s="354">
        <f t="shared" si="2"/>
        <v>0</v>
      </c>
      <c r="O33" s="354">
        <f t="shared" si="3"/>
        <v>0</v>
      </c>
      <c r="P33" s="354">
        <f t="shared" si="4"/>
        <v>0</v>
      </c>
      <c r="Q33" s="354">
        <f t="shared" si="5"/>
        <v>0</v>
      </c>
      <c r="R33" s="354">
        <f t="shared" si="6"/>
        <v>0</v>
      </c>
      <c r="S33" s="354">
        <f t="shared" si="7"/>
        <v>0</v>
      </c>
      <c r="T33" s="354">
        <f t="shared" si="8"/>
        <v>0</v>
      </c>
      <c r="U33" s="510">
        <f t="shared" si="9"/>
        <v>0</v>
      </c>
      <c r="V33" s="354">
        <f t="shared" si="10"/>
        <v>0</v>
      </c>
      <c r="W33" s="354">
        <f t="shared" si="11"/>
        <v>0</v>
      </c>
      <c r="X33" s="354">
        <f t="shared" si="12"/>
        <v>0</v>
      </c>
      <c r="Y33" s="354">
        <f t="shared" si="13"/>
        <v>0</v>
      </c>
      <c r="Z33" s="354">
        <f t="shared" si="14"/>
        <v>0</v>
      </c>
      <c r="AA33" s="354">
        <f t="shared" si="15"/>
        <v>0</v>
      </c>
      <c r="AB33" s="354">
        <f t="shared" si="16"/>
        <v>0</v>
      </c>
      <c r="AE33" s="437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438"/>
    </row>
    <row r="34" spans="1:45" s="143" customFormat="1" ht="39" customHeight="1">
      <c r="A34" s="355">
        <v>20</v>
      </c>
      <c r="B34" s="365"/>
      <c r="C34" s="375"/>
      <c r="D34" s="375"/>
      <c r="E34" s="366"/>
      <c r="F34" s="367" t="str">
        <f t="shared" si="1"/>
        <v>Ingrese el campo Tipo</v>
      </c>
      <c r="G34" s="348"/>
      <c r="H34" s="349"/>
      <c r="I34" s="350"/>
      <c r="J34" s="351"/>
      <c r="N34" s="354">
        <f t="shared" si="2"/>
        <v>0</v>
      </c>
      <c r="O34" s="354">
        <f t="shared" si="3"/>
        <v>0</v>
      </c>
      <c r="P34" s="354">
        <f t="shared" si="4"/>
        <v>0</v>
      </c>
      <c r="Q34" s="354">
        <f t="shared" si="5"/>
        <v>0</v>
      </c>
      <c r="R34" s="354">
        <f t="shared" si="6"/>
        <v>0</v>
      </c>
      <c r="S34" s="354">
        <f t="shared" si="7"/>
        <v>0</v>
      </c>
      <c r="T34" s="354">
        <f t="shared" si="8"/>
        <v>0</v>
      </c>
      <c r="U34" s="510">
        <f t="shared" si="9"/>
        <v>0</v>
      </c>
      <c r="V34" s="354">
        <f t="shared" si="10"/>
        <v>0</v>
      </c>
      <c r="W34" s="354">
        <f t="shared" si="11"/>
        <v>0</v>
      </c>
      <c r="X34" s="354">
        <f t="shared" si="12"/>
        <v>0</v>
      </c>
      <c r="Y34" s="354">
        <f t="shared" si="13"/>
        <v>0</v>
      </c>
      <c r="Z34" s="354">
        <f t="shared" si="14"/>
        <v>0</v>
      </c>
      <c r="AA34" s="354">
        <f t="shared" si="15"/>
        <v>0</v>
      </c>
      <c r="AB34" s="354">
        <f t="shared" si="16"/>
        <v>0</v>
      </c>
      <c r="AE34" s="437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438"/>
    </row>
    <row r="35" spans="1:45" s="143" customFormat="1" ht="39" customHeight="1">
      <c r="A35" s="355">
        <v>21</v>
      </c>
      <c r="B35" s="365"/>
      <c r="C35" s="375"/>
      <c r="D35" s="375"/>
      <c r="E35" s="366"/>
      <c r="F35" s="367" t="str">
        <f t="shared" si="1"/>
        <v>Ingrese el campo Tipo</v>
      </c>
      <c r="G35" s="348"/>
      <c r="H35" s="349"/>
      <c r="I35" s="350"/>
      <c r="J35" s="351"/>
      <c r="N35" s="354">
        <f t="shared" si="2"/>
        <v>0</v>
      </c>
      <c r="O35" s="354">
        <f t="shared" si="3"/>
        <v>0</v>
      </c>
      <c r="P35" s="354">
        <f t="shared" si="4"/>
        <v>0</v>
      </c>
      <c r="Q35" s="354">
        <f t="shared" si="5"/>
        <v>0</v>
      </c>
      <c r="R35" s="354">
        <f t="shared" si="6"/>
        <v>0</v>
      </c>
      <c r="S35" s="354">
        <f t="shared" si="7"/>
        <v>0</v>
      </c>
      <c r="T35" s="354">
        <f t="shared" si="8"/>
        <v>0</v>
      </c>
      <c r="U35" s="510">
        <f t="shared" si="9"/>
        <v>0</v>
      </c>
      <c r="V35" s="354">
        <f t="shared" si="10"/>
        <v>0</v>
      </c>
      <c r="W35" s="354">
        <f t="shared" si="11"/>
        <v>0</v>
      </c>
      <c r="X35" s="354">
        <f t="shared" si="12"/>
        <v>0</v>
      </c>
      <c r="Y35" s="354">
        <f t="shared" si="13"/>
        <v>0</v>
      </c>
      <c r="Z35" s="354">
        <f t="shared" si="14"/>
        <v>0</v>
      </c>
      <c r="AA35" s="354">
        <f t="shared" si="15"/>
        <v>0</v>
      </c>
      <c r="AB35" s="354">
        <f t="shared" si="16"/>
        <v>0</v>
      </c>
      <c r="AE35" s="437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438"/>
    </row>
    <row r="36" spans="1:45" s="143" customFormat="1" ht="39" customHeight="1">
      <c r="A36" s="355">
        <v>22</v>
      </c>
      <c r="B36" s="365"/>
      <c r="C36" s="375"/>
      <c r="D36" s="375"/>
      <c r="E36" s="366"/>
      <c r="F36" s="367" t="str">
        <f t="shared" si="1"/>
        <v>Ingrese el campo Tipo</v>
      </c>
      <c r="G36" s="348"/>
      <c r="H36" s="349"/>
      <c r="I36" s="350"/>
      <c r="J36" s="351"/>
      <c r="N36" s="354">
        <f t="shared" si="2"/>
        <v>0</v>
      </c>
      <c r="O36" s="354">
        <f t="shared" si="3"/>
        <v>0</v>
      </c>
      <c r="P36" s="354">
        <f t="shared" si="4"/>
        <v>0</v>
      </c>
      <c r="Q36" s="354">
        <f t="shared" si="5"/>
        <v>0</v>
      </c>
      <c r="R36" s="354">
        <f t="shared" si="6"/>
        <v>0</v>
      </c>
      <c r="S36" s="354">
        <f t="shared" si="7"/>
        <v>0</v>
      </c>
      <c r="T36" s="354">
        <f t="shared" si="8"/>
        <v>0</v>
      </c>
      <c r="U36" s="510">
        <f t="shared" si="9"/>
        <v>0</v>
      </c>
      <c r="V36" s="354">
        <f t="shared" si="10"/>
        <v>0</v>
      </c>
      <c r="W36" s="354">
        <f t="shared" si="11"/>
        <v>0</v>
      </c>
      <c r="X36" s="354">
        <f t="shared" si="12"/>
        <v>0</v>
      </c>
      <c r="Y36" s="354">
        <f t="shared" si="13"/>
        <v>0</v>
      </c>
      <c r="Z36" s="354">
        <f t="shared" si="14"/>
        <v>0</v>
      </c>
      <c r="AA36" s="354">
        <f t="shared" si="15"/>
        <v>0</v>
      </c>
      <c r="AB36" s="354">
        <f t="shared" si="16"/>
        <v>0</v>
      </c>
      <c r="AE36" s="437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438"/>
    </row>
    <row r="37" spans="1:45" s="143" customFormat="1" ht="39" customHeight="1">
      <c r="A37" s="355">
        <v>23</v>
      </c>
      <c r="B37" s="365"/>
      <c r="C37" s="375"/>
      <c r="D37" s="375"/>
      <c r="E37" s="366"/>
      <c r="F37" s="367" t="str">
        <f t="shared" si="1"/>
        <v>Ingrese el campo Tipo</v>
      </c>
      <c r="G37" s="348"/>
      <c r="H37" s="349"/>
      <c r="I37" s="350"/>
      <c r="J37" s="351"/>
      <c r="N37" s="354">
        <f t="shared" si="2"/>
        <v>0</v>
      </c>
      <c r="O37" s="354">
        <f t="shared" si="3"/>
        <v>0</v>
      </c>
      <c r="P37" s="354">
        <f t="shared" si="4"/>
        <v>0</v>
      </c>
      <c r="Q37" s="354">
        <f t="shared" si="5"/>
        <v>0</v>
      </c>
      <c r="R37" s="354">
        <f t="shared" si="6"/>
        <v>0</v>
      </c>
      <c r="S37" s="354">
        <f t="shared" si="7"/>
        <v>0</v>
      </c>
      <c r="T37" s="354">
        <f t="shared" si="8"/>
        <v>0</v>
      </c>
      <c r="U37" s="510">
        <f t="shared" si="9"/>
        <v>0</v>
      </c>
      <c r="V37" s="354">
        <f t="shared" si="10"/>
        <v>0</v>
      </c>
      <c r="W37" s="354">
        <f t="shared" si="11"/>
        <v>0</v>
      </c>
      <c r="X37" s="354">
        <f t="shared" si="12"/>
        <v>0</v>
      </c>
      <c r="Y37" s="354">
        <f t="shared" si="13"/>
        <v>0</v>
      </c>
      <c r="Z37" s="354">
        <f t="shared" si="14"/>
        <v>0</v>
      </c>
      <c r="AA37" s="354">
        <f t="shared" si="15"/>
        <v>0</v>
      </c>
      <c r="AB37" s="354">
        <f t="shared" si="16"/>
        <v>0</v>
      </c>
      <c r="AE37" s="437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438"/>
    </row>
    <row r="38" spans="1:45" s="143" customFormat="1" ht="39" customHeight="1">
      <c r="A38" s="355">
        <v>24</v>
      </c>
      <c r="B38" s="365"/>
      <c r="C38" s="375"/>
      <c r="D38" s="375"/>
      <c r="E38" s="366"/>
      <c r="F38" s="367" t="str">
        <f t="shared" si="1"/>
        <v>Ingrese el campo Tipo</v>
      </c>
      <c r="G38" s="368"/>
      <c r="H38" s="349"/>
      <c r="I38" s="350"/>
      <c r="J38" s="351"/>
      <c r="N38" s="354">
        <f t="shared" si="2"/>
        <v>0</v>
      </c>
      <c r="O38" s="354">
        <f t="shared" si="3"/>
        <v>0</v>
      </c>
      <c r="P38" s="354">
        <f t="shared" si="4"/>
        <v>0</v>
      </c>
      <c r="Q38" s="354">
        <f t="shared" si="5"/>
        <v>0</v>
      </c>
      <c r="R38" s="354">
        <f t="shared" si="6"/>
        <v>0</v>
      </c>
      <c r="S38" s="354">
        <f t="shared" si="7"/>
        <v>0</v>
      </c>
      <c r="T38" s="354">
        <f t="shared" si="8"/>
        <v>0</v>
      </c>
      <c r="U38" s="510">
        <f t="shared" si="9"/>
        <v>0</v>
      </c>
      <c r="V38" s="354">
        <f t="shared" si="10"/>
        <v>0</v>
      </c>
      <c r="W38" s="354">
        <f t="shared" si="11"/>
        <v>0</v>
      </c>
      <c r="X38" s="354">
        <f t="shared" si="12"/>
        <v>0</v>
      </c>
      <c r="Y38" s="354">
        <f t="shared" si="13"/>
        <v>0</v>
      </c>
      <c r="Z38" s="354">
        <f t="shared" si="14"/>
        <v>0</v>
      </c>
      <c r="AA38" s="354">
        <f t="shared" si="15"/>
        <v>0</v>
      </c>
      <c r="AB38" s="354">
        <f t="shared" si="16"/>
        <v>0</v>
      </c>
      <c r="AE38" s="437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438"/>
    </row>
    <row r="39" spans="1:45" s="143" customFormat="1" ht="39" customHeight="1">
      <c r="A39" s="355">
        <v>25</v>
      </c>
      <c r="B39" s="365"/>
      <c r="C39" s="375"/>
      <c r="D39" s="375"/>
      <c r="E39" s="366"/>
      <c r="F39" s="367" t="str">
        <f t="shared" si="1"/>
        <v>Ingrese el campo Tipo</v>
      </c>
      <c r="G39" s="348"/>
      <c r="H39" s="349"/>
      <c r="I39" s="350"/>
      <c r="J39" s="351"/>
      <c r="N39" s="354">
        <f t="shared" si="2"/>
        <v>0</v>
      </c>
      <c r="O39" s="354">
        <f t="shared" si="3"/>
        <v>0</v>
      </c>
      <c r="P39" s="354">
        <f t="shared" si="4"/>
        <v>0</v>
      </c>
      <c r="Q39" s="354">
        <f t="shared" si="5"/>
        <v>0</v>
      </c>
      <c r="R39" s="354">
        <f t="shared" si="6"/>
        <v>0</v>
      </c>
      <c r="S39" s="354">
        <f t="shared" si="7"/>
        <v>0</v>
      </c>
      <c r="T39" s="354">
        <f t="shared" si="8"/>
        <v>0</v>
      </c>
      <c r="U39" s="510">
        <f t="shared" si="9"/>
        <v>0</v>
      </c>
      <c r="V39" s="354">
        <f t="shared" si="10"/>
        <v>0</v>
      </c>
      <c r="W39" s="354">
        <f t="shared" si="11"/>
        <v>0</v>
      </c>
      <c r="X39" s="354">
        <f t="shared" si="12"/>
        <v>0</v>
      </c>
      <c r="Y39" s="354">
        <f t="shared" si="13"/>
        <v>0</v>
      </c>
      <c r="Z39" s="354">
        <f t="shared" si="14"/>
        <v>0</v>
      </c>
      <c r="AA39" s="354">
        <f t="shared" si="15"/>
        <v>0</v>
      </c>
      <c r="AB39" s="354">
        <f t="shared" si="16"/>
        <v>0</v>
      </c>
      <c r="AE39" s="437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438"/>
    </row>
    <row r="40" spans="1:45" s="143" customFormat="1" ht="39" customHeight="1">
      <c r="A40" s="355">
        <v>26</v>
      </c>
      <c r="B40" s="365"/>
      <c r="C40" s="375"/>
      <c r="D40" s="375"/>
      <c r="E40" s="366"/>
      <c r="F40" s="367" t="str">
        <f t="shared" si="1"/>
        <v>Ingrese el campo Tipo</v>
      </c>
      <c r="G40" s="348"/>
      <c r="H40" s="349"/>
      <c r="I40" s="358"/>
      <c r="J40" s="351"/>
      <c r="N40" s="354">
        <f t="shared" si="2"/>
        <v>0</v>
      </c>
      <c r="O40" s="354">
        <f t="shared" si="3"/>
        <v>0</v>
      </c>
      <c r="P40" s="354">
        <f t="shared" si="4"/>
        <v>0</v>
      </c>
      <c r="Q40" s="354">
        <f t="shared" si="5"/>
        <v>0</v>
      </c>
      <c r="R40" s="354">
        <f t="shared" si="6"/>
        <v>0</v>
      </c>
      <c r="S40" s="354">
        <f t="shared" si="7"/>
        <v>0</v>
      </c>
      <c r="T40" s="354">
        <f t="shared" si="8"/>
        <v>0</v>
      </c>
      <c r="U40" s="510">
        <f t="shared" si="9"/>
        <v>0</v>
      </c>
      <c r="V40" s="354">
        <f t="shared" si="10"/>
        <v>0</v>
      </c>
      <c r="W40" s="354">
        <f t="shared" si="11"/>
        <v>0</v>
      </c>
      <c r="X40" s="354">
        <f t="shared" si="12"/>
        <v>0</v>
      </c>
      <c r="Y40" s="354">
        <f t="shared" si="13"/>
        <v>0</v>
      </c>
      <c r="Z40" s="354">
        <f t="shared" si="14"/>
        <v>0</v>
      </c>
      <c r="AA40" s="354">
        <f t="shared" si="15"/>
        <v>0</v>
      </c>
      <c r="AB40" s="354">
        <f t="shared" si="16"/>
        <v>0</v>
      </c>
      <c r="AE40" s="437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438"/>
    </row>
    <row r="41" spans="1:45" s="143" customFormat="1" ht="39" customHeight="1">
      <c r="A41" s="355">
        <v>27</v>
      </c>
      <c r="B41" s="365"/>
      <c r="C41" s="375"/>
      <c r="D41" s="375"/>
      <c r="E41" s="366"/>
      <c r="F41" s="367" t="str">
        <f t="shared" si="1"/>
        <v>Ingrese el campo Tipo</v>
      </c>
      <c r="G41" s="348"/>
      <c r="H41" s="349"/>
      <c r="I41" s="358"/>
      <c r="J41" s="351"/>
      <c r="N41" s="354">
        <f t="shared" si="2"/>
        <v>0</v>
      </c>
      <c r="O41" s="354">
        <f t="shared" si="3"/>
        <v>0</v>
      </c>
      <c r="P41" s="354">
        <f t="shared" si="4"/>
        <v>0</v>
      </c>
      <c r="Q41" s="354">
        <f t="shared" si="5"/>
        <v>0</v>
      </c>
      <c r="R41" s="354">
        <f t="shared" si="6"/>
        <v>0</v>
      </c>
      <c r="S41" s="354">
        <f t="shared" si="7"/>
        <v>0</v>
      </c>
      <c r="T41" s="354">
        <f t="shared" si="8"/>
        <v>0</v>
      </c>
      <c r="U41" s="510">
        <f t="shared" si="9"/>
        <v>0</v>
      </c>
      <c r="V41" s="354">
        <f t="shared" si="10"/>
        <v>0</v>
      </c>
      <c r="W41" s="354">
        <f t="shared" si="11"/>
        <v>0</v>
      </c>
      <c r="X41" s="354">
        <f t="shared" si="12"/>
        <v>0</v>
      </c>
      <c r="Y41" s="354">
        <f t="shared" si="13"/>
        <v>0</v>
      </c>
      <c r="Z41" s="354">
        <f t="shared" si="14"/>
        <v>0</v>
      </c>
      <c r="AA41" s="354">
        <f t="shared" si="15"/>
        <v>0</v>
      </c>
      <c r="AB41" s="354">
        <f t="shared" si="16"/>
        <v>0</v>
      </c>
      <c r="AE41" s="437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438"/>
    </row>
    <row r="42" spans="1:45" s="143" customFormat="1" ht="39" customHeight="1">
      <c r="A42" s="355">
        <v>28</v>
      </c>
      <c r="B42" s="365"/>
      <c r="C42" s="375"/>
      <c r="D42" s="375"/>
      <c r="E42" s="366"/>
      <c r="F42" s="367" t="str">
        <f t="shared" si="1"/>
        <v>Ingrese el campo Tipo</v>
      </c>
      <c r="G42" s="348"/>
      <c r="H42" s="349"/>
      <c r="I42" s="358"/>
      <c r="J42" s="351"/>
      <c r="N42" s="354">
        <f t="shared" si="2"/>
        <v>0</v>
      </c>
      <c r="O42" s="354">
        <f t="shared" si="3"/>
        <v>0</v>
      </c>
      <c r="P42" s="354">
        <f t="shared" si="4"/>
        <v>0</v>
      </c>
      <c r="Q42" s="354">
        <f t="shared" si="5"/>
        <v>0</v>
      </c>
      <c r="R42" s="354">
        <f t="shared" si="6"/>
        <v>0</v>
      </c>
      <c r="S42" s="354">
        <f t="shared" si="7"/>
        <v>0</v>
      </c>
      <c r="T42" s="354">
        <f t="shared" si="8"/>
        <v>0</v>
      </c>
      <c r="U42" s="510">
        <f t="shared" si="9"/>
        <v>0</v>
      </c>
      <c r="V42" s="354">
        <f t="shared" si="10"/>
        <v>0</v>
      </c>
      <c r="W42" s="354">
        <f t="shared" si="11"/>
        <v>0</v>
      </c>
      <c r="X42" s="354">
        <f t="shared" si="12"/>
        <v>0</v>
      </c>
      <c r="Y42" s="354">
        <f t="shared" si="13"/>
        <v>0</v>
      </c>
      <c r="Z42" s="354">
        <f t="shared" si="14"/>
        <v>0</v>
      </c>
      <c r="AA42" s="354">
        <f t="shared" si="15"/>
        <v>0</v>
      </c>
      <c r="AB42" s="354">
        <f t="shared" si="16"/>
        <v>0</v>
      </c>
      <c r="AE42" s="437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438"/>
    </row>
    <row r="43" spans="1:45" s="143" customFormat="1" ht="39" customHeight="1">
      <c r="A43" s="355">
        <v>29</v>
      </c>
      <c r="B43" s="365"/>
      <c r="C43" s="375"/>
      <c r="D43" s="375"/>
      <c r="E43" s="366"/>
      <c r="F43" s="367" t="str">
        <f t="shared" si="1"/>
        <v>Ingrese el campo Tipo</v>
      </c>
      <c r="G43" s="348"/>
      <c r="H43" s="349"/>
      <c r="I43" s="358"/>
      <c r="J43" s="351"/>
      <c r="N43" s="354">
        <f t="shared" si="2"/>
        <v>0</v>
      </c>
      <c r="O43" s="354">
        <f t="shared" si="3"/>
        <v>0</v>
      </c>
      <c r="P43" s="354">
        <f t="shared" si="4"/>
        <v>0</v>
      </c>
      <c r="Q43" s="354">
        <f t="shared" si="5"/>
        <v>0</v>
      </c>
      <c r="R43" s="354">
        <f t="shared" si="6"/>
        <v>0</v>
      </c>
      <c r="S43" s="354">
        <f t="shared" si="7"/>
        <v>0</v>
      </c>
      <c r="T43" s="354">
        <f t="shared" si="8"/>
        <v>0</v>
      </c>
      <c r="U43" s="510">
        <f t="shared" si="9"/>
        <v>0</v>
      </c>
      <c r="V43" s="354">
        <f t="shared" si="10"/>
        <v>0</v>
      </c>
      <c r="W43" s="354">
        <f t="shared" si="11"/>
        <v>0</v>
      </c>
      <c r="X43" s="354">
        <f t="shared" si="12"/>
        <v>0</v>
      </c>
      <c r="Y43" s="354">
        <f t="shared" si="13"/>
        <v>0</v>
      </c>
      <c r="Z43" s="354">
        <f t="shared" si="14"/>
        <v>0</v>
      </c>
      <c r="AA43" s="354">
        <f t="shared" si="15"/>
        <v>0</v>
      </c>
      <c r="AB43" s="354">
        <f t="shared" si="16"/>
        <v>0</v>
      </c>
      <c r="AE43" s="437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438"/>
    </row>
    <row r="44" spans="1:45" s="143" customFormat="1" ht="39" customHeight="1">
      <c r="A44" s="355">
        <v>30</v>
      </c>
      <c r="B44" s="365"/>
      <c r="C44" s="375"/>
      <c r="D44" s="375"/>
      <c r="E44" s="366"/>
      <c r="F44" s="367" t="str">
        <f t="shared" si="1"/>
        <v>Ingrese el campo Tipo</v>
      </c>
      <c r="G44" s="348"/>
      <c r="H44" s="349"/>
      <c r="I44" s="358"/>
      <c r="J44" s="351"/>
      <c r="N44" s="354">
        <f t="shared" si="2"/>
        <v>0</v>
      </c>
      <c r="O44" s="354">
        <f t="shared" si="3"/>
        <v>0</v>
      </c>
      <c r="P44" s="354">
        <f t="shared" si="4"/>
        <v>0</v>
      </c>
      <c r="Q44" s="354">
        <f t="shared" si="5"/>
        <v>0</v>
      </c>
      <c r="R44" s="354">
        <f t="shared" si="6"/>
        <v>0</v>
      </c>
      <c r="S44" s="354">
        <f t="shared" si="7"/>
        <v>0</v>
      </c>
      <c r="T44" s="354">
        <f t="shared" si="8"/>
        <v>0</v>
      </c>
      <c r="U44" s="510">
        <f t="shared" si="9"/>
        <v>0</v>
      </c>
      <c r="V44" s="354">
        <f t="shared" si="10"/>
        <v>0</v>
      </c>
      <c r="W44" s="354">
        <f t="shared" si="11"/>
        <v>0</v>
      </c>
      <c r="X44" s="354">
        <f t="shared" si="12"/>
        <v>0</v>
      </c>
      <c r="Y44" s="354">
        <f t="shared" si="13"/>
        <v>0</v>
      </c>
      <c r="Z44" s="354">
        <f t="shared" si="14"/>
        <v>0</v>
      </c>
      <c r="AA44" s="354">
        <f t="shared" si="15"/>
        <v>0</v>
      </c>
      <c r="AB44" s="354">
        <f t="shared" si="16"/>
        <v>0</v>
      </c>
      <c r="AE44" s="437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438"/>
    </row>
    <row r="45" spans="1:45" s="143" customFormat="1" ht="39" customHeight="1">
      <c r="A45" s="355">
        <v>31</v>
      </c>
      <c r="B45" s="365"/>
      <c r="C45" s="375"/>
      <c r="D45" s="375"/>
      <c r="E45" s="366"/>
      <c r="F45" s="367" t="str">
        <f t="shared" si="1"/>
        <v>Ingrese el campo Tipo</v>
      </c>
      <c r="G45" s="348"/>
      <c r="H45" s="349"/>
      <c r="I45" s="358"/>
      <c r="J45" s="351"/>
      <c r="N45" s="354">
        <f t="shared" si="2"/>
        <v>0</v>
      </c>
      <c r="O45" s="354">
        <f t="shared" si="3"/>
        <v>0</v>
      </c>
      <c r="P45" s="354">
        <f t="shared" si="4"/>
        <v>0</v>
      </c>
      <c r="Q45" s="354">
        <f t="shared" si="5"/>
        <v>0</v>
      </c>
      <c r="R45" s="354">
        <f t="shared" si="6"/>
        <v>0</v>
      </c>
      <c r="S45" s="354">
        <f t="shared" si="7"/>
        <v>0</v>
      </c>
      <c r="T45" s="354">
        <f t="shared" si="8"/>
        <v>0</v>
      </c>
      <c r="U45" s="510">
        <f t="shared" si="9"/>
        <v>0</v>
      </c>
      <c r="V45" s="354">
        <f t="shared" si="10"/>
        <v>0</v>
      </c>
      <c r="W45" s="354">
        <f t="shared" si="11"/>
        <v>0</v>
      </c>
      <c r="X45" s="354">
        <f t="shared" si="12"/>
        <v>0</v>
      </c>
      <c r="Y45" s="354">
        <f t="shared" si="13"/>
        <v>0</v>
      </c>
      <c r="Z45" s="354">
        <f t="shared" si="14"/>
        <v>0</v>
      </c>
      <c r="AA45" s="354">
        <f t="shared" si="15"/>
        <v>0</v>
      </c>
      <c r="AB45" s="354">
        <f t="shared" si="16"/>
        <v>0</v>
      </c>
      <c r="AE45" s="437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438"/>
    </row>
    <row r="46" spans="1:45" s="143" customFormat="1" ht="39" customHeight="1">
      <c r="A46" s="355">
        <v>32</v>
      </c>
      <c r="B46" s="365"/>
      <c r="C46" s="375"/>
      <c r="D46" s="375"/>
      <c r="E46" s="366"/>
      <c r="F46" s="367" t="str">
        <f t="shared" si="1"/>
        <v>Ingrese el campo Tipo</v>
      </c>
      <c r="G46" s="348"/>
      <c r="H46" s="349"/>
      <c r="I46" s="358"/>
      <c r="J46" s="351"/>
      <c r="N46" s="354">
        <f t="shared" si="2"/>
        <v>0</v>
      </c>
      <c r="O46" s="354">
        <f t="shared" si="3"/>
        <v>0</v>
      </c>
      <c r="P46" s="354">
        <f t="shared" si="4"/>
        <v>0</v>
      </c>
      <c r="Q46" s="354">
        <f t="shared" si="5"/>
        <v>0</v>
      </c>
      <c r="R46" s="354">
        <f t="shared" si="6"/>
        <v>0</v>
      </c>
      <c r="S46" s="354">
        <f t="shared" si="7"/>
        <v>0</v>
      </c>
      <c r="T46" s="354">
        <f t="shared" si="8"/>
        <v>0</v>
      </c>
      <c r="U46" s="510">
        <f t="shared" si="9"/>
        <v>0</v>
      </c>
      <c r="V46" s="354">
        <f t="shared" si="10"/>
        <v>0</v>
      </c>
      <c r="W46" s="354">
        <f t="shared" si="11"/>
        <v>0</v>
      </c>
      <c r="X46" s="354">
        <f t="shared" si="12"/>
        <v>0</v>
      </c>
      <c r="Y46" s="354">
        <f t="shared" si="13"/>
        <v>0</v>
      </c>
      <c r="Z46" s="354">
        <f t="shared" si="14"/>
        <v>0</v>
      </c>
      <c r="AA46" s="354">
        <f t="shared" si="15"/>
        <v>0</v>
      </c>
      <c r="AB46" s="354">
        <f t="shared" si="16"/>
        <v>0</v>
      </c>
      <c r="AE46" s="437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438"/>
    </row>
    <row r="47" spans="1:45" s="143" customFormat="1" ht="39" customHeight="1">
      <c r="A47" s="355">
        <v>33</v>
      </c>
      <c r="B47" s="365"/>
      <c r="C47" s="375"/>
      <c r="D47" s="375"/>
      <c r="E47" s="366"/>
      <c r="F47" s="367" t="str">
        <f aca="true" t="shared" si="17" ref="F47:F78">VLOOKUP(E47,$K$14:$L$16,2)</f>
        <v>Ingrese el campo Tipo</v>
      </c>
      <c r="G47" s="348"/>
      <c r="H47" s="349"/>
      <c r="I47" s="358"/>
      <c r="J47" s="351"/>
      <c r="N47" s="354">
        <f t="shared" si="2"/>
        <v>0</v>
      </c>
      <c r="O47" s="354">
        <f t="shared" si="3"/>
        <v>0</v>
      </c>
      <c r="P47" s="354">
        <f t="shared" si="4"/>
        <v>0</v>
      </c>
      <c r="Q47" s="354">
        <f t="shared" si="5"/>
        <v>0</v>
      </c>
      <c r="R47" s="354">
        <f t="shared" si="6"/>
        <v>0</v>
      </c>
      <c r="S47" s="354">
        <f t="shared" si="7"/>
        <v>0</v>
      </c>
      <c r="T47" s="354">
        <f t="shared" si="8"/>
        <v>0</v>
      </c>
      <c r="U47" s="510">
        <f t="shared" si="9"/>
        <v>0</v>
      </c>
      <c r="V47" s="354">
        <f t="shared" si="10"/>
        <v>0</v>
      </c>
      <c r="W47" s="354">
        <f t="shared" si="11"/>
        <v>0</v>
      </c>
      <c r="X47" s="354">
        <f t="shared" si="12"/>
        <v>0</v>
      </c>
      <c r="Y47" s="354">
        <f t="shared" si="13"/>
        <v>0</v>
      </c>
      <c r="Z47" s="354">
        <f t="shared" si="14"/>
        <v>0</v>
      </c>
      <c r="AA47" s="354">
        <f t="shared" si="15"/>
        <v>0</v>
      </c>
      <c r="AB47" s="354">
        <f t="shared" si="16"/>
        <v>0</v>
      </c>
      <c r="AE47" s="437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438"/>
    </row>
    <row r="48" spans="1:45" s="143" customFormat="1" ht="39" customHeight="1">
      <c r="A48" s="355">
        <v>34</v>
      </c>
      <c r="B48" s="365"/>
      <c r="C48" s="375"/>
      <c r="D48" s="375"/>
      <c r="E48" s="366"/>
      <c r="F48" s="367" t="str">
        <f t="shared" si="17"/>
        <v>Ingrese el campo Tipo</v>
      </c>
      <c r="G48" s="348"/>
      <c r="H48" s="349"/>
      <c r="I48" s="358"/>
      <c r="J48" s="351"/>
      <c r="N48" s="354">
        <f t="shared" si="2"/>
        <v>0</v>
      </c>
      <c r="O48" s="354">
        <f t="shared" si="3"/>
        <v>0</v>
      </c>
      <c r="P48" s="354">
        <f t="shared" si="4"/>
        <v>0</v>
      </c>
      <c r="Q48" s="354">
        <f t="shared" si="5"/>
        <v>0</v>
      </c>
      <c r="R48" s="354">
        <f t="shared" si="6"/>
        <v>0</v>
      </c>
      <c r="S48" s="354">
        <f t="shared" si="7"/>
        <v>0</v>
      </c>
      <c r="T48" s="354">
        <f t="shared" si="8"/>
        <v>0</v>
      </c>
      <c r="U48" s="510">
        <f t="shared" si="9"/>
        <v>0</v>
      </c>
      <c r="V48" s="354">
        <f t="shared" si="10"/>
        <v>0</v>
      </c>
      <c r="W48" s="354">
        <f t="shared" si="11"/>
        <v>0</v>
      </c>
      <c r="X48" s="354">
        <f t="shared" si="12"/>
        <v>0</v>
      </c>
      <c r="Y48" s="354">
        <f t="shared" si="13"/>
        <v>0</v>
      </c>
      <c r="Z48" s="354">
        <f t="shared" si="14"/>
        <v>0</v>
      </c>
      <c r="AA48" s="354">
        <f t="shared" si="15"/>
        <v>0</v>
      </c>
      <c r="AB48" s="354">
        <f t="shared" si="16"/>
        <v>0</v>
      </c>
      <c r="AE48" s="437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438"/>
    </row>
    <row r="49" spans="1:45" s="143" customFormat="1" ht="39" customHeight="1">
      <c r="A49" s="355">
        <v>35</v>
      </c>
      <c r="B49" s="365"/>
      <c r="C49" s="375"/>
      <c r="D49" s="375"/>
      <c r="E49" s="366"/>
      <c r="F49" s="367" t="str">
        <f t="shared" si="17"/>
        <v>Ingrese el campo Tipo</v>
      </c>
      <c r="G49" s="348"/>
      <c r="H49" s="349"/>
      <c r="I49" s="358"/>
      <c r="J49" s="351"/>
      <c r="N49" s="354">
        <f t="shared" si="2"/>
        <v>0</v>
      </c>
      <c r="O49" s="354">
        <f t="shared" si="3"/>
        <v>0</v>
      </c>
      <c r="P49" s="354">
        <f t="shared" si="4"/>
        <v>0</v>
      </c>
      <c r="Q49" s="354">
        <f t="shared" si="5"/>
        <v>0</v>
      </c>
      <c r="R49" s="354">
        <f t="shared" si="6"/>
        <v>0</v>
      </c>
      <c r="S49" s="354">
        <f t="shared" si="7"/>
        <v>0</v>
      </c>
      <c r="T49" s="354">
        <f t="shared" si="8"/>
        <v>0</v>
      </c>
      <c r="U49" s="510">
        <f t="shared" si="9"/>
        <v>0</v>
      </c>
      <c r="V49" s="354">
        <f t="shared" si="10"/>
        <v>0</v>
      </c>
      <c r="W49" s="354">
        <f t="shared" si="11"/>
        <v>0</v>
      </c>
      <c r="X49" s="354">
        <f t="shared" si="12"/>
        <v>0</v>
      </c>
      <c r="Y49" s="354">
        <f t="shared" si="13"/>
        <v>0</v>
      </c>
      <c r="Z49" s="354">
        <f t="shared" si="14"/>
        <v>0</v>
      </c>
      <c r="AA49" s="354">
        <f t="shared" si="15"/>
        <v>0</v>
      </c>
      <c r="AB49" s="354">
        <f t="shared" si="16"/>
        <v>0</v>
      </c>
      <c r="AE49" s="437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438"/>
    </row>
    <row r="50" spans="1:45" s="143" customFormat="1" ht="39" customHeight="1">
      <c r="A50" s="355">
        <v>36</v>
      </c>
      <c r="B50" s="365"/>
      <c r="C50" s="375"/>
      <c r="D50" s="375"/>
      <c r="E50" s="366"/>
      <c r="F50" s="367" t="str">
        <f t="shared" si="17"/>
        <v>Ingrese el campo Tipo</v>
      </c>
      <c r="G50" s="348"/>
      <c r="H50" s="349"/>
      <c r="I50" s="358"/>
      <c r="J50" s="351"/>
      <c r="N50" s="354">
        <f t="shared" si="2"/>
        <v>0</v>
      </c>
      <c r="O50" s="354">
        <f t="shared" si="3"/>
        <v>0</v>
      </c>
      <c r="P50" s="354">
        <f t="shared" si="4"/>
        <v>0</v>
      </c>
      <c r="Q50" s="354">
        <f t="shared" si="5"/>
        <v>0</v>
      </c>
      <c r="R50" s="354">
        <f t="shared" si="6"/>
        <v>0</v>
      </c>
      <c r="S50" s="354">
        <f t="shared" si="7"/>
        <v>0</v>
      </c>
      <c r="T50" s="354">
        <f t="shared" si="8"/>
        <v>0</v>
      </c>
      <c r="U50" s="510">
        <f t="shared" si="9"/>
        <v>0</v>
      </c>
      <c r="V50" s="354">
        <f t="shared" si="10"/>
        <v>0</v>
      </c>
      <c r="W50" s="354">
        <f t="shared" si="11"/>
        <v>0</v>
      </c>
      <c r="X50" s="354">
        <f t="shared" si="12"/>
        <v>0</v>
      </c>
      <c r="Y50" s="354">
        <f t="shared" si="13"/>
        <v>0</v>
      </c>
      <c r="Z50" s="354">
        <f t="shared" si="14"/>
        <v>0</v>
      </c>
      <c r="AA50" s="354">
        <f t="shared" si="15"/>
        <v>0</v>
      </c>
      <c r="AB50" s="354">
        <f t="shared" si="16"/>
        <v>0</v>
      </c>
      <c r="AE50" s="437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438"/>
    </row>
    <row r="51" spans="1:45" s="143" customFormat="1" ht="39" customHeight="1">
      <c r="A51" s="355">
        <v>37</v>
      </c>
      <c r="B51" s="365"/>
      <c r="C51" s="375"/>
      <c r="D51" s="375"/>
      <c r="E51" s="366"/>
      <c r="F51" s="367" t="str">
        <f t="shared" si="17"/>
        <v>Ingrese el campo Tipo</v>
      </c>
      <c r="G51" s="348"/>
      <c r="H51" s="349"/>
      <c r="I51" s="358"/>
      <c r="J51" s="351"/>
      <c r="N51" s="354">
        <f t="shared" si="2"/>
        <v>0</v>
      </c>
      <c r="O51" s="354">
        <f t="shared" si="3"/>
        <v>0</v>
      </c>
      <c r="P51" s="354">
        <f t="shared" si="4"/>
        <v>0</v>
      </c>
      <c r="Q51" s="354">
        <f t="shared" si="5"/>
        <v>0</v>
      </c>
      <c r="R51" s="354">
        <f t="shared" si="6"/>
        <v>0</v>
      </c>
      <c r="S51" s="354">
        <f t="shared" si="7"/>
        <v>0</v>
      </c>
      <c r="T51" s="354">
        <f t="shared" si="8"/>
        <v>0</v>
      </c>
      <c r="U51" s="510">
        <f t="shared" si="9"/>
        <v>0</v>
      </c>
      <c r="V51" s="354">
        <f t="shared" si="10"/>
        <v>0</v>
      </c>
      <c r="W51" s="354">
        <f t="shared" si="11"/>
        <v>0</v>
      </c>
      <c r="X51" s="354">
        <f t="shared" si="12"/>
        <v>0</v>
      </c>
      <c r="Y51" s="354">
        <f t="shared" si="13"/>
        <v>0</v>
      </c>
      <c r="Z51" s="354">
        <f t="shared" si="14"/>
        <v>0</v>
      </c>
      <c r="AA51" s="354">
        <f t="shared" si="15"/>
        <v>0</v>
      </c>
      <c r="AB51" s="354">
        <f t="shared" si="16"/>
        <v>0</v>
      </c>
      <c r="AE51" s="437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438"/>
    </row>
    <row r="52" spans="1:45" s="143" customFormat="1" ht="39" customHeight="1">
      <c r="A52" s="355">
        <v>38</v>
      </c>
      <c r="B52" s="365"/>
      <c r="C52" s="375"/>
      <c r="D52" s="375"/>
      <c r="E52" s="366"/>
      <c r="F52" s="367" t="str">
        <f t="shared" si="17"/>
        <v>Ingrese el campo Tipo</v>
      </c>
      <c r="G52" s="348"/>
      <c r="H52" s="349"/>
      <c r="I52" s="358"/>
      <c r="J52" s="351"/>
      <c r="N52" s="354">
        <f t="shared" si="2"/>
        <v>0</v>
      </c>
      <c r="O52" s="354">
        <f t="shared" si="3"/>
        <v>0</v>
      </c>
      <c r="P52" s="354">
        <f t="shared" si="4"/>
        <v>0</v>
      </c>
      <c r="Q52" s="354">
        <f t="shared" si="5"/>
        <v>0</v>
      </c>
      <c r="R52" s="354">
        <f t="shared" si="6"/>
        <v>0</v>
      </c>
      <c r="S52" s="354">
        <f t="shared" si="7"/>
        <v>0</v>
      </c>
      <c r="T52" s="354">
        <f t="shared" si="8"/>
        <v>0</v>
      </c>
      <c r="U52" s="510">
        <f t="shared" si="9"/>
        <v>0</v>
      </c>
      <c r="V52" s="354">
        <f t="shared" si="10"/>
        <v>0</v>
      </c>
      <c r="W52" s="354">
        <f t="shared" si="11"/>
        <v>0</v>
      </c>
      <c r="X52" s="354">
        <f t="shared" si="12"/>
        <v>0</v>
      </c>
      <c r="Y52" s="354">
        <f t="shared" si="13"/>
        <v>0</v>
      </c>
      <c r="Z52" s="354">
        <f t="shared" si="14"/>
        <v>0</v>
      </c>
      <c r="AA52" s="354">
        <f t="shared" si="15"/>
        <v>0</v>
      </c>
      <c r="AB52" s="354">
        <f t="shared" si="16"/>
        <v>0</v>
      </c>
      <c r="AE52" s="437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438"/>
    </row>
    <row r="53" spans="1:45" s="143" customFormat="1" ht="39" customHeight="1">
      <c r="A53" s="355">
        <v>39</v>
      </c>
      <c r="B53" s="365"/>
      <c r="C53" s="375"/>
      <c r="D53" s="375"/>
      <c r="E53" s="366"/>
      <c r="F53" s="367" t="str">
        <f t="shared" si="17"/>
        <v>Ingrese el campo Tipo</v>
      </c>
      <c r="G53" s="348"/>
      <c r="H53" s="349"/>
      <c r="I53" s="358"/>
      <c r="J53" s="351"/>
      <c r="N53" s="354">
        <f t="shared" si="2"/>
        <v>0</v>
      </c>
      <c r="O53" s="354">
        <f t="shared" si="3"/>
        <v>0</v>
      </c>
      <c r="P53" s="354">
        <f t="shared" si="4"/>
        <v>0</v>
      </c>
      <c r="Q53" s="354">
        <f t="shared" si="5"/>
        <v>0</v>
      </c>
      <c r="R53" s="354">
        <f t="shared" si="6"/>
        <v>0</v>
      </c>
      <c r="S53" s="354">
        <f t="shared" si="7"/>
        <v>0</v>
      </c>
      <c r="T53" s="354">
        <f t="shared" si="8"/>
        <v>0</v>
      </c>
      <c r="U53" s="510">
        <f t="shared" si="9"/>
        <v>0</v>
      </c>
      <c r="V53" s="354">
        <f t="shared" si="10"/>
        <v>0</v>
      </c>
      <c r="W53" s="354">
        <f t="shared" si="11"/>
        <v>0</v>
      </c>
      <c r="X53" s="354">
        <f t="shared" si="12"/>
        <v>0</v>
      </c>
      <c r="Y53" s="354">
        <f t="shared" si="13"/>
        <v>0</v>
      </c>
      <c r="Z53" s="354">
        <f t="shared" si="14"/>
        <v>0</v>
      </c>
      <c r="AA53" s="354">
        <f t="shared" si="15"/>
        <v>0</v>
      </c>
      <c r="AB53" s="354">
        <f t="shared" si="16"/>
        <v>0</v>
      </c>
      <c r="AE53" s="437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438"/>
    </row>
    <row r="54" spans="1:45" s="143" customFormat="1" ht="39" customHeight="1">
      <c r="A54" s="355">
        <v>40</v>
      </c>
      <c r="B54" s="365"/>
      <c r="C54" s="375"/>
      <c r="D54" s="375"/>
      <c r="E54" s="366"/>
      <c r="F54" s="367" t="str">
        <f t="shared" si="17"/>
        <v>Ingrese el campo Tipo</v>
      </c>
      <c r="G54" s="348"/>
      <c r="H54" s="349"/>
      <c r="I54" s="358"/>
      <c r="J54" s="351"/>
      <c r="N54" s="354">
        <f t="shared" si="2"/>
        <v>0</v>
      </c>
      <c r="O54" s="354">
        <f t="shared" si="3"/>
        <v>0</v>
      </c>
      <c r="P54" s="354">
        <f t="shared" si="4"/>
        <v>0</v>
      </c>
      <c r="Q54" s="354">
        <f t="shared" si="5"/>
        <v>0</v>
      </c>
      <c r="R54" s="354">
        <f t="shared" si="6"/>
        <v>0</v>
      </c>
      <c r="S54" s="354">
        <f t="shared" si="7"/>
        <v>0</v>
      </c>
      <c r="T54" s="354">
        <f t="shared" si="8"/>
        <v>0</v>
      </c>
      <c r="U54" s="510">
        <f t="shared" si="9"/>
        <v>0</v>
      </c>
      <c r="V54" s="354">
        <f t="shared" si="10"/>
        <v>0</v>
      </c>
      <c r="W54" s="354">
        <f t="shared" si="11"/>
        <v>0</v>
      </c>
      <c r="X54" s="354">
        <f t="shared" si="12"/>
        <v>0</v>
      </c>
      <c r="Y54" s="354">
        <f t="shared" si="13"/>
        <v>0</v>
      </c>
      <c r="Z54" s="354">
        <f t="shared" si="14"/>
        <v>0</v>
      </c>
      <c r="AA54" s="354">
        <f t="shared" si="15"/>
        <v>0</v>
      </c>
      <c r="AB54" s="354">
        <f t="shared" si="16"/>
        <v>0</v>
      </c>
      <c r="AE54" s="437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438"/>
    </row>
    <row r="55" spans="1:45" s="143" customFormat="1" ht="39" customHeight="1">
      <c r="A55" s="355">
        <v>41</v>
      </c>
      <c r="B55" s="365"/>
      <c r="C55" s="375"/>
      <c r="D55" s="375"/>
      <c r="E55" s="366"/>
      <c r="F55" s="367" t="str">
        <f t="shared" si="17"/>
        <v>Ingrese el campo Tipo</v>
      </c>
      <c r="G55" s="348"/>
      <c r="H55" s="349"/>
      <c r="I55" s="358"/>
      <c r="J55" s="351"/>
      <c r="N55" s="354">
        <f t="shared" si="2"/>
        <v>0</v>
      </c>
      <c r="O55" s="354">
        <f t="shared" si="3"/>
        <v>0</v>
      </c>
      <c r="P55" s="354">
        <f t="shared" si="4"/>
        <v>0</v>
      </c>
      <c r="Q55" s="354">
        <f t="shared" si="5"/>
        <v>0</v>
      </c>
      <c r="R55" s="354">
        <f t="shared" si="6"/>
        <v>0</v>
      </c>
      <c r="S55" s="354">
        <f t="shared" si="7"/>
        <v>0</v>
      </c>
      <c r="T55" s="354">
        <f t="shared" si="8"/>
        <v>0</v>
      </c>
      <c r="U55" s="510">
        <f t="shared" si="9"/>
        <v>0</v>
      </c>
      <c r="V55" s="354">
        <f t="shared" si="10"/>
        <v>0</v>
      </c>
      <c r="W55" s="354">
        <f t="shared" si="11"/>
        <v>0</v>
      </c>
      <c r="X55" s="354">
        <f t="shared" si="12"/>
        <v>0</v>
      </c>
      <c r="Y55" s="354">
        <f t="shared" si="13"/>
        <v>0</v>
      </c>
      <c r="Z55" s="354">
        <f t="shared" si="14"/>
        <v>0</v>
      </c>
      <c r="AA55" s="354">
        <f t="shared" si="15"/>
        <v>0</v>
      </c>
      <c r="AB55" s="354">
        <f t="shared" si="16"/>
        <v>0</v>
      </c>
      <c r="AE55" s="437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438"/>
    </row>
    <row r="56" spans="1:45" s="143" customFormat="1" ht="39" customHeight="1">
      <c r="A56" s="355">
        <v>42</v>
      </c>
      <c r="B56" s="365"/>
      <c r="C56" s="375"/>
      <c r="D56" s="375"/>
      <c r="E56" s="366"/>
      <c r="F56" s="367" t="str">
        <f t="shared" si="17"/>
        <v>Ingrese el campo Tipo</v>
      </c>
      <c r="G56" s="348"/>
      <c r="H56" s="349"/>
      <c r="I56" s="358"/>
      <c r="J56" s="351"/>
      <c r="N56" s="354">
        <f t="shared" si="2"/>
        <v>0</v>
      </c>
      <c r="O56" s="354">
        <f t="shared" si="3"/>
        <v>0</v>
      </c>
      <c r="P56" s="354">
        <f t="shared" si="4"/>
        <v>0</v>
      </c>
      <c r="Q56" s="354">
        <f t="shared" si="5"/>
        <v>0</v>
      </c>
      <c r="R56" s="354">
        <f t="shared" si="6"/>
        <v>0</v>
      </c>
      <c r="S56" s="354">
        <f t="shared" si="7"/>
        <v>0</v>
      </c>
      <c r="T56" s="354">
        <f t="shared" si="8"/>
        <v>0</v>
      </c>
      <c r="U56" s="510">
        <f t="shared" si="9"/>
        <v>0</v>
      </c>
      <c r="V56" s="354">
        <f t="shared" si="10"/>
        <v>0</v>
      </c>
      <c r="W56" s="354">
        <f t="shared" si="11"/>
        <v>0</v>
      </c>
      <c r="X56" s="354">
        <f t="shared" si="12"/>
        <v>0</v>
      </c>
      <c r="Y56" s="354">
        <f t="shared" si="13"/>
        <v>0</v>
      </c>
      <c r="Z56" s="354">
        <f t="shared" si="14"/>
        <v>0</v>
      </c>
      <c r="AA56" s="354">
        <f t="shared" si="15"/>
        <v>0</v>
      </c>
      <c r="AB56" s="354">
        <f t="shared" si="16"/>
        <v>0</v>
      </c>
      <c r="AE56" s="437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438"/>
    </row>
    <row r="57" spans="1:45" s="143" customFormat="1" ht="39" customHeight="1">
      <c r="A57" s="355">
        <v>43</v>
      </c>
      <c r="B57" s="365"/>
      <c r="C57" s="375"/>
      <c r="D57" s="375"/>
      <c r="E57" s="366"/>
      <c r="F57" s="367" t="str">
        <f t="shared" si="17"/>
        <v>Ingrese el campo Tipo</v>
      </c>
      <c r="G57" s="348"/>
      <c r="H57" s="349"/>
      <c r="I57" s="358"/>
      <c r="J57" s="351"/>
      <c r="N57" s="354">
        <f t="shared" si="2"/>
        <v>0</v>
      </c>
      <c r="O57" s="354">
        <f t="shared" si="3"/>
        <v>0</v>
      </c>
      <c r="P57" s="354">
        <f t="shared" si="4"/>
        <v>0</v>
      </c>
      <c r="Q57" s="354">
        <f t="shared" si="5"/>
        <v>0</v>
      </c>
      <c r="R57" s="354">
        <f t="shared" si="6"/>
        <v>0</v>
      </c>
      <c r="S57" s="354">
        <f t="shared" si="7"/>
        <v>0</v>
      </c>
      <c r="T57" s="354">
        <f t="shared" si="8"/>
        <v>0</v>
      </c>
      <c r="U57" s="510">
        <f t="shared" si="9"/>
        <v>0</v>
      </c>
      <c r="V57" s="354">
        <f t="shared" si="10"/>
        <v>0</v>
      </c>
      <c r="W57" s="354">
        <f t="shared" si="11"/>
        <v>0</v>
      </c>
      <c r="X57" s="354">
        <f t="shared" si="12"/>
        <v>0</v>
      </c>
      <c r="Y57" s="354">
        <f t="shared" si="13"/>
        <v>0</v>
      </c>
      <c r="Z57" s="354">
        <f t="shared" si="14"/>
        <v>0</v>
      </c>
      <c r="AA57" s="354">
        <f t="shared" si="15"/>
        <v>0</v>
      </c>
      <c r="AB57" s="354">
        <f t="shared" si="16"/>
        <v>0</v>
      </c>
      <c r="AE57" s="437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438"/>
    </row>
    <row r="58" spans="1:45" s="143" customFormat="1" ht="39" customHeight="1">
      <c r="A58" s="355">
        <v>44</v>
      </c>
      <c r="B58" s="365"/>
      <c r="C58" s="375"/>
      <c r="D58" s="375"/>
      <c r="E58" s="366"/>
      <c r="F58" s="367" t="str">
        <f t="shared" si="17"/>
        <v>Ingrese el campo Tipo</v>
      </c>
      <c r="G58" s="348"/>
      <c r="H58" s="349"/>
      <c r="I58" s="358"/>
      <c r="J58" s="351"/>
      <c r="N58" s="354">
        <f t="shared" si="2"/>
        <v>0</v>
      </c>
      <c r="O58" s="354">
        <f t="shared" si="3"/>
        <v>0</v>
      </c>
      <c r="P58" s="354">
        <f t="shared" si="4"/>
        <v>0</v>
      </c>
      <c r="Q58" s="354">
        <f t="shared" si="5"/>
        <v>0</v>
      </c>
      <c r="R58" s="354">
        <f t="shared" si="6"/>
        <v>0</v>
      </c>
      <c r="S58" s="354">
        <f t="shared" si="7"/>
        <v>0</v>
      </c>
      <c r="T58" s="354">
        <f t="shared" si="8"/>
        <v>0</v>
      </c>
      <c r="U58" s="510">
        <f t="shared" si="9"/>
        <v>0</v>
      </c>
      <c r="V58" s="354">
        <f t="shared" si="10"/>
        <v>0</v>
      </c>
      <c r="W58" s="354">
        <f t="shared" si="11"/>
        <v>0</v>
      </c>
      <c r="X58" s="354">
        <f t="shared" si="12"/>
        <v>0</v>
      </c>
      <c r="Y58" s="354">
        <f t="shared" si="13"/>
        <v>0</v>
      </c>
      <c r="Z58" s="354">
        <f t="shared" si="14"/>
        <v>0</v>
      </c>
      <c r="AA58" s="354">
        <f t="shared" si="15"/>
        <v>0</v>
      </c>
      <c r="AB58" s="354">
        <f t="shared" si="16"/>
        <v>0</v>
      </c>
      <c r="AE58" s="437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438"/>
    </row>
    <row r="59" spans="1:45" s="143" customFormat="1" ht="39" customHeight="1">
      <c r="A59" s="355">
        <v>45</v>
      </c>
      <c r="B59" s="365"/>
      <c r="C59" s="375"/>
      <c r="D59" s="375"/>
      <c r="E59" s="366"/>
      <c r="F59" s="367" t="str">
        <f t="shared" si="17"/>
        <v>Ingrese el campo Tipo</v>
      </c>
      <c r="G59" s="348"/>
      <c r="H59" s="349"/>
      <c r="I59" s="358"/>
      <c r="J59" s="351"/>
      <c r="N59" s="354">
        <f t="shared" si="2"/>
        <v>0</v>
      </c>
      <c r="O59" s="354">
        <f t="shared" si="3"/>
        <v>0</v>
      </c>
      <c r="P59" s="354">
        <f t="shared" si="4"/>
        <v>0</v>
      </c>
      <c r="Q59" s="354">
        <f t="shared" si="5"/>
        <v>0</v>
      </c>
      <c r="R59" s="354">
        <f t="shared" si="6"/>
        <v>0</v>
      </c>
      <c r="S59" s="354">
        <f t="shared" si="7"/>
        <v>0</v>
      </c>
      <c r="T59" s="354">
        <f t="shared" si="8"/>
        <v>0</v>
      </c>
      <c r="U59" s="510">
        <f t="shared" si="9"/>
        <v>0</v>
      </c>
      <c r="V59" s="354">
        <f t="shared" si="10"/>
        <v>0</v>
      </c>
      <c r="W59" s="354">
        <f t="shared" si="11"/>
        <v>0</v>
      </c>
      <c r="X59" s="354">
        <f t="shared" si="12"/>
        <v>0</v>
      </c>
      <c r="Y59" s="354">
        <f t="shared" si="13"/>
        <v>0</v>
      </c>
      <c r="Z59" s="354">
        <f t="shared" si="14"/>
        <v>0</v>
      </c>
      <c r="AA59" s="354">
        <f t="shared" si="15"/>
        <v>0</v>
      </c>
      <c r="AB59" s="354">
        <f t="shared" si="16"/>
        <v>0</v>
      </c>
      <c r="AE59" s="437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438"/>
    </row>
    <row r="60" spans="1:45" s="143" customFormat="1" ht="39" customHeight="1">
      <c r="A60" s="355">
        <v>46</v>
      </c>
      <c r="B60" s="365"/>
      <c r="C60" s="375"/>
      <c r="D60" s="375"/>
      <c r="E60" s="366"/>
      <c r="F60" s="367" t="str">
        <f t="shared" si="17"/>
        <v>Ingrese el campo Tipo</v>
      </c>
      <c r="G60" s="348"/>
      <c r="H60" s="349"/>
      <c r="I60" s="358"/>
      <c r="J60" s="351"/>
      <c r="N60" s="354">
        <f t="shared" si="2"/>
        <v>0</v>
      </c>
      <c r="O60" s="354">
        <f t="shared" si="3"/>
        <v>0</v>
      </c>
      <c r="P60" s="354">
        <f t="shared" si="4"/>
        <v>0</v>
      </c>
      <c r="Q60" s="354">
        <f t="shared" si="5"/>
        <v>0</v>
      </c>
      <c r="R60" s="354">
        <f t="shared" si="6"/>
        <v>0</v>
      </c>
      <c r="S60" s="354">
        <f t="shared" si="7"/>
        <v>0</v>
      </c>
      <c r="T60" s="354">
        <f t="shared" si="8"/>
        <v>0</v>
      </c>
      <c r="U60" s="510">
        <f t="shared" si="9"/>
        <v>0</v>
      </c>
      <c r="V60" s="354">
        <f t="shared" si="10"/>
        <v>0</v>
      </c>
      <c r="W60" s="354">
        <f t="shared" si="11"/>
        <v>0</v>
      </c>
      <c r="X60" s="354">
        <f t="shared" si="12"/>
        <v>0</v>
      </c>
      <c r="Y60" s="354">
        <f t="shared" si="13"/>
        <v>0</v>
      </c>
      <c r="Z60" s="354">
        <f t="shared" si="14"/>
        <v>0</v>
      </c>
      <c r="AA60" s="354">
        <f t="shared" si="15"/>
        <v>0</v>
      </c>
      <c r="AB60" s="354">
        <f t="shared" si="16"/>
        <v>0</v>
      </c>
      <c r="AE60" s="437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438"/>
    </row>
    <row r="61" spans="1:45" s="143" customFormat="1" ht="39" customHeight="1">
      <c r="A61" s="355">
        <v>47</v>
      </c>
      <c r="B61" s="365"/>
      <c r="C61" s="375"/>
      <c r="D61" s="375"/>
      <c r="E61" s="366"/>
      <c r="F61" s="367" t="str">
        <f t="shared" si="17"/>
        <v>Ingrese el campo Tipo</v>
      </c>
      <c r="G61" s="348"/>
      <c r="H61" s="349"/>
      <c r="I61" s="358"/>
      <c r="J61" s="351"/>
      <c r="N61" s="354">
        <f t="shared" si="2"/>
        <v>0</v>
      </c>
      <c r="O61" s="354">
        <f t="shared" si="3"/>
        <v>0</v>
      </c>
      <c r="P61" s="354">
        <f t="shared" si="4"/>
        <v>0</v>
      </c>
      <c r="Q61" s="354">
        <f t="shared" si="5"/>
        <v>0</v>
      </c>
      <c r="R61" s="354">
        <f t="shared" si="6"/>
        <v>0</v>
      </c>
      <c r="S61" s="354">
        <f t="shared" si="7"/>
        <v>0</v>
      </c>
      <c r="T61" s="354">
        <f t="shared" si="8"/>
        <v>0</v>
      </c>
      <c r="U61" s="510">
        <f t="shared" si="9"/>
        <v>0</v>
      </c>
      <c r="V61" s="354">
        <f t="shared" si="10"/>
        <v>0</v>
      </c>
      <c r="W61" s="354">
        <f t="shared" si="11"/>
        <v>0</v>
      </c>
      <c r="X61" s="354">
        <f t="shared" si="12"/>
        <v>0</v>
      </c>
      <c r="Y61" s="354">
        <f t="shared" si="13"/>
        <v>0</v>
      </c>
      <c r="Z61" s="354">
        <f t="shared" si="14"/>
        <v>0</v>
      </c>
      <c r="AA61" s="354">
        <f t="shared" si="15"/>
        <v>0</v>
      </c>
      <c r="AB61" s="354">
        <f t="shared" si="16"/>
        <v>0</v>
      </c>
      <c r="AE61" s="437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438"/>
    </row>
    <row r="62" spans="1:45" s="143" customFormat="1" ht="39" customHeight="1">
      <c r="A62" s="355">
        <v>48</v>
      </c>
      <c r="B62" s="365"/>
      <c r="C62" s="375"/>
      <c r="D62" s="375"/>
      <c r="E62" s="366"/>
      <c r="F62" s="367" t="str">
        <f t="shared" si="17"/>
        <v>Ingrese el campo Tipo</v>
      </c>
      <c r="G62" s="348"/>
      <c r="H62" s="349"/>
      <c r="I62" s="358"/>
      <c r="J62" s="351"/>
      <c r="N62" s="354">
        <f t="shared" si="2"/>
        <v>0</v>
      </c>
      <c r="O62" s="354">
        <f t="shared" si="3"/>
        <v>0</v>
      </c>
      <c r="P62" s="354">
        <f t="shared" si="4"/>
        <v>0</v>
      </c>
      <c r="Q62" s="354">
        <f t="shared" si="5"/>
        <v>0</v>
      </c>
      <c r="R62" s="354">
        <f t="shared" si="6"/>
        <v>0</v>
      </c>
      <c r="S62" s="354">
        <f t="shared" si="7"/>
        <v>0</v>
      </c>
      <c r="T62" s="354">
        <f t="shared" si="8"/>
        <v>0</v>
      </c>
      <c r="U62" s="510">
        <f t="shared" si="9"/>
        <v>0</v>
      </c>
      <c r="V62" s="354">
        <f t="shared" si="10"/>
        <v>0</v>
      </c>
      <c r="W62" s="354">
        <f t="shared" si="11"/>
        <v>0</v>
      </c>
      <c r="X62" s="354">
        <f t="shared" si="12"/>
        <v>0</v>
      </c>
      <c r="Y62" s="354">
        <f t="shared" si="13"/>
        <v>0</v>
      </c>
      <c r="Z62" s="354">
        <f t="shared" si="14"/>
        <v>0</v>
      </c>
      <c r="AA62" s="354">
        <f t="shared" si="15"/>
        <v>0</v>
      </c>
      <c r="AB62" s="354">
        <f t="shared" si="16"/>
        <v>0</v>
      </c>
      <c r="AE62" s="437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438"/>
    </row>
    <row r="63" spans="1:45" s="143" customFormat="1" ht="39" customHeight="1">
      <c r="A63" s="355">
        <v>49</v>
      </c>
      <c r="B63" s="365"/>
      <c r="C63" s="375"/>
      <c r="D63" s="375"/>
      <c r="E63" s="366"/>
      <c r="F63" s="367" t="str">
        <f t="shared" si="17"/>
        <v>Ingrese el campo Tipo</v>
      </c>
      <c r="G63" s="348"/>
      <c r="H63" s="349"/>
      <c r="I63" s="358"/>
      <c r="J63" s="351"/>
      <c r="N63" s="354">
        <f t="shared" si="2"/>
        <v>0</v>
      </c>
      <c r="O63" s="354">
        <f t="shared" si="3"/>
        <v>0</v>
      </c>
      <c r="P63" s="354">
        <f t="shared" si="4"/>
        <v>0</v>
      </c>
      <c r="Q63" s="354">
        <f t="shared" si="5"/>
        <v>0</v>
      </c>
      <c r="R63" s="354">
        <f t="shared" si="6"/>
        <v>0</v>
      </c>
      <c r="S63" s="354">
        <f t="shared" si="7"/>
        <v>0</v>
      </c>
      <c r="T63" s="354">
        <f t="shared" si="8"/>
        <v>0</v>
      </c>
      <c r="U63" s="510">
        <f t="shared" si="9"/>
        <v>0</v>
      </c>
      <c r="V63" s="354">
        <f t="shared" si="10"/>
        <v>0</v>
      </c>
      <c r="W63" s="354">
        <f t="shared" si="11"/>
        <v>0</v>
      </c>
      <c r="X63" s="354">
        <f t="shared" si="12"/>
        <v>0</v>
      </c>
      <c r="Y63" s="354">
        <f t="shared" si="13"/>
        <v>0</v>
      </c>
      <c r="Z63" s="354">
        <f t="shared" si="14"/>
        <v>0</v>
      </c>
      <c r="AA63" s="354">
        <f t="shared" si="15"/>
        <v>0</v>
      </c>
      <c r="AB63" s="354">
        <f t="shared" si="16"/>
        <v>0</v>
      </c>
      <c r="AE63" s="437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438"/>
    </row>
    <row r="64" spans="1:45" s="143" customFormat="1" ht="39" customHeight="1">
      <c r="A64" s="355">
        <v>50</v>
      </c>
      <c r="B64" s="365"/>
      <c r="C64" s="375"/>
      <c r="D64" s="375"/>
      <c r="E64" s="366"/>
      <c r="F64" s="367" t="str">
        <f t="shared" si="17"/>
        <v>Ingrese el campo Tipo</v>
      </c>
      <c r="G64" s="348"/>
      <c r="H64" s="349"/>
      <c r="I64" s="358"/>
      <c r="J64" s="351"/>
      <c r="N64" s="354">
        <f t="shared" si="2"/>
        <v>0</v>
      </c>
      <c r="O64" s="354">
        <f t="shared" si="3"/>
        <v>0</v>
      </c>
      <c r="P64" s="354">
        <f t="shared" si="4"/>
        <v>0</v>
      </c>
      <c r="Q64" s="354">
        <f t="shared" si="5"/>
        <v>0</v>
      </c>
      <c r="R64" s="354">
        <f t="shared" si="6"/>
        <v>0</v>
      </c>
      <c r="S64" s="354">
        <f t="shared" si="7"/>
        <v>0</v>
      </c>
      <c r="T64" s="354">
        <f t="shared" si="8"/>
        <v>0</v>
      </c>
      <c r="U64" s="510">
        <f t="shared" si="9"/>
        <v>0</v>
      </c>
      <c r="V64" s="354">
        <f t="shared" si="10"/>
        <v>0</v>
      </c>
      <c r="W64" s="354">
        <f t="shared" si="11"/>
        <v>0</v>
      </c>
      <c r="X64" s="354">
        <f t="shared" si="12"/>
        <v>0</v>
      </c>
      <c r="Y64" s="354">
        <f t="shared" si="13"/>
        <v>0</v>
      </c>
      <c r="Z64" s="354">
        <f t="shared" si="14"/>
        <v>0</v>
      </c>
      <c r="AA64" s="354">
        <f t="shared" si="15"/>
        <v>0</v>
      </c>
      <c r="AB64" s="354">
        <f t="shared" si="16"/>
        <v>0</v>
      </c>
      <c r="AE64" s="437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438"/>
    </row>
    <row r="65" spans="1:45" s="143" customFormat="1" ht="39" customHeight="1">
      <c r="A65" s="355">
        <v>51</v>
      </c>
      <c r="B65" s="365"/>
      <c r="C65" s="375"/>
      <c r="D65" s="375"/>
      <c r="E65" s="366"/>
      <c r="F65" s="367" t="str">
        <f t="shared" si="17"/>
        <v>Ingrese el campo Tipo</v>
      </c>
      <c r="G65" s="348"/>
      <c r="H65" s="349"/>
      <c r="I65" s="358"/>
      <c r="J65" s="351"/>
      <c r="N65" s="354">
        <f t="shared" si="2"/>
        <v>0</v>
      </c>
      <c r="O65" s="354">
        <f t="shared" si="3"/>
        <v>0</v>
      </c>
      <c r="P65" s="354">
        <f t="shared" si="4"/>
        <v>0</v>
      </c>
      <c r="Q65" s="354">
        <f t="shared" si="5"/>
        <v>0</v>
      </c>
      <c r="R65" s="354">
        <f t="shared" si="6"/>
        <v>0</v>
      </c>
      <c r="S65" s="354">
        <f t="shared" si="7"/>
        <v>0</v>
      </c>
      <c r="T65" s="354">
        <f t="shared" si="8"/>
        <v>0</v>
      </c>
      <c r="U65" s="510">
        <f t="shared" si="9"/>
        <v>0</v>
      </c>
      <c r="V65" s="354">
        <f t="shared" si="10"/>
        <v>0</v>
      </c>
      <c r="W65" s="354">
        <f t="shared" si="11"/>
        <v>0</v>
      </c>
      <c r="X65" s="354">
        <f t="shared" si="12"/>
        <v>0</v>
      </c>
      <c r="Y65" s="354">
        <f t="shared" si="13"/>
        <v>0</v>
      </c>
      <c r="Z65" s="354">
        <f t="shared" si="14"/>
        <v>0</v>
      </c>
      <c r="AA65" s="354">
        <f t="shared" si="15"/>
        <v>0</v>
      </c>
      <c r="AB65" s="354">
        <f t="shared" si="16"/>
        <v>0</v>
      </c>
      <c r="AE65" s="437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438"/>
    </row>
    <row r="66" spans="1:45" s="143" customFormat="1" ht="39" customHeight="1">
      <c r="A66" s="355">
        <v>52</v>
      </c>
      <c r="B66" s="365"/>
      <c r="C66" s="375"/>
      <c r="D66" s="375"/>
      <c r="E66" s="366"/>
      <c r="F66" s="367" t="str">
        <f t="shared" si="17"/>
        <v>Ingrese el campo Tipo</v>
      </c>
      <c r="G66" s="348"/>
      <c r="H66" s="349"/>
      <c r="I66" s="358"/>
      <c r="J66" s="351"/>
      <c r="N66" s="354">
        <f t="shared" si="2"/>
        <v>0</v>
      </c>
      <c r="O66" s="354">
        <f t="shared" si="3"/>
        <v>0</v>
      </c>
      <c r="P66" s="354">
        <f t="shared" si="4"/>
        <v>0</v>
      </c>
      <c r="Q66" s="354">
        <f t="shared" si="5"/>
        <v>0</v>
      </c>
      <c r="R66" s="354">
        <f t="shared" si="6"/>
        <v>0</v>
      </c>
      <c r="S66" s="354">
        <f t="shared" si="7"/>
        <v>0</v>
      </c>
      <c r="T66" s="354">
        <f t="shared" si="8"/>
        <v>0</v>
      </c>
      <c r="U66" s="510">
        <f t="shared" si="9"/>
        <v>0</v>
      </c>
      <c r="V66" s="354">
        <f t="shared" si="10"/>
        <v>0</v>
      </c>
      <c r="W66" s="354">
        <f t="shared" si="11"/>
        <v>0</v>
      </c>
      <c r="X66" s="354">
        <f t="shared" si="12"/>
        <v>0</v>
      </c>
      <c r="Y66" s="354">
        <f t="shared" si="13"/>
        <v>0</v>
      </c>
      <c r="Z66" s="354">
        <f t="shared" si="14"/>
        <v>0</v>
      </c>
      <c r="AA66" s="354">
        <f t="shared" si="15"/>
        <v>0</v>
      </c>
      <c r="AB66" s="354">
        <f t="shared" si="16"/>
        <v>0</v>
      </c>
      <c r="AE66" s="437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438"/>
    </row>
    <row r="67" spans="1:45" s="143" customFormat="1" ht="39" customHeight="1">
      <c r="A67" s="355">
        <v>53</v>
      </c>
      <c r="B67" s="365"/>
      <c r="C67" s="375"/>
      <c r="D67" s="375"/>
      <c r="E67" s="366"/>
      <c r="F67" s="367" t="str">
        <f t="shared" si="17"/>
        <v>Ingrese el campo Tipo</v>
      </c>
      <c r="G67" s="348"/>
      <c r="H67" s="349"/>
      <c r="I67" s="358"/>
      <c r="J67" s="351"/>
      <c r="N67" s="354">
        <f t="shared" si="2"/>
        <v>0</v>
      </c>
      <c r="O67" s="354">
        <f t="shared" si="3"/>
        <v>0</v>
      </c>
      <c r="P67" s="354">
        <f t="shared" si="4"/>
        <v>0</v>
      </c>
      <c r="Q67" s="354">
        <f t="shared" si="5"/>
        <v>0</v>
      </c>
      <c r="R67" s="354">
        <f t="shared" si="6"/>
        <v>0</v>
      </c>
      <c r="S67" s="354">
        <f t="shared" si="7"/>
        <v>0</v>
      </c>
      <c r="T67" s="354">
        <f t="shared" si="8"/>
        <v>0</v>
      </c>
      <c r="U67" s="510">
        <f t="shared" si="9"/>
        <v>0</v>
      </c>
      <c r="V67" s="354">
        <f t="shared" si="10"/>
        <v>0</v>
      </c>
      <c r="W67" s="354">
        <f t="shared" si="11"/>
        <v>0</v>
      </c>
      <c r="X67" s="354">
        <f t="shared" si="12"/>
        <v>0</v>
      </c>
      <c r="Y67" s="354">
        <f t="shared" si="13"/>
        <v>0</v>
      </c>
      <c r="Z67" s="354">
        <f t="shared" si="14"/>
        <v>0</v>
      </c>
      <c r="AA67" s="354">
        <f t="shared" si="15"/>
        <v>0</v>
      </c>
      <c r="AB67" s="354">
        <f t="shared" si="16"/>
        <v>0</v>
      </c>
      <c r="AE67" s="437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438"/>
    </row>
    <row r="68" spans="1:45" s="143" customFormat="1" ht="39" customHeight="1">
      <c r="A68" s="355">
        <v>54</v>
      </c>
      <c r="B68" s="365"/>
      <c r="C68" s="375"/>
      <c r="D68" s="375"/>
      <c r="E68" s="366"/>
      <c r="F68" s="367" t="str">
        <f t="shared" si="17"/>
        <v>Ingrese el campo Tipo</v>
      </c>
      <c r="G68" s="348"/>
      <c r="H68" s="349"/>
      <c r="I68" s="358"/>
      <c r="J68" s="351"/>
      <c r="N68" s="354">
        <f t="shared" si="2"/>
        <v>0</v>
      </c>
      <c r="O68" s="354">
        <f t="shared" si="3"/>
        <v>0</v>
      </c>
      <c r="P68" s="354">
        <f t="shared" si="4"/>
        <v>0</v>
      </c>
      <c r="Q68" s="354">
        <f t="shared" si="5"/>
        <v>0</v>
      </c>
      <c r="R68" s="354">
        <f t="shared" si="6"/>
        <v>0</v>
      </c>
      <c r="S68" s="354">
        <f t="shared" si="7"/>
        <v>0</v>
      </c>
      <c r="T68" s="354">
        <f t="shared" si="8"/>
        <v>0</v>
      </c>
      <c r="U68" s="510">
        <f t="shared" si="9"/>
        <v>0</v>
      </c>
      <c r="V68" s="354">
        <f t="shared" si="10"/>
        <v>0</v>
      </c>
      <c r="W68" s="354">
        <f t="shared" si="11"/>
        <v>0</v>
      </c>
      <c r="X68" s="354">
        <f t="shared" si="12"/>
        <v>0</v>
      </c>
      <c r="Y68" s="354">
        <f t="shared" si="13"/>
        <v>0</v>
      </c>
      <c r="Z68" s="354">
        <f t="shared" si="14"/>
        <v>0</v>
      </c>
      <c r="AA68" s="354">
        <f t="shared" si="15"/>
        <v>0</v>
      </c>
      <c r="AB68" s="354">
        <f t="shared" si="16"/>
        <v>0</v>
      </c>
      <c r="AE68" s="437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438"/>
    </row>
    <row r="69" spans="1:45" s="143" customFormat="1" ht="39" customHeight="1">
      <c r="A69" s="355">
        <v>55</v>
      </c>
      <c r="B69" s="365"/>
      <c r="C69" s="375"/>
      <c r="D69" s="375"/>
      <c r="E69" s="366"/>
      <c r="F69" s="367" t="str">
        <f t="shared" si="17"/>
        <v>Ingrese el campo Tipo</v>
      </c>
      <c r="G69" s="348"/>
      <c r="H69" s="349"/>
      <c r="I69" s="358"/>
      <c r="J69" s="351"/>
      <c r="N69" s="354">
        <f t="shared" si="2"/>
        <v>0</v>
      </c>
      <c r="O69" s="354">
        <f t="shared" si="3"/>
        <v>0</v>
      </c>
      <c r="P69" s="354">
        <f t="shared" si="4"/>
        <v>0</v>
      </c>
      <c r="Q69" s="354">
        <f t="shared" si="5"/>
        <v>0</v>
      </c>
      <c r="R69" s="354">
        <f t="shared" si="6"/>
        <v>0</v>
      </c>
      <c r="S69" s="354">
        <f t="shared" si="7"/>
        <v>0</v>
      </c>
      <c r="T69" s="354">
        <f t="shared" si="8"/>
        <v>0</v>
      </c>
      <c r="U69" s="510">
        <f t="shared" si="9"/>
        <v>0</v>
      </c>
      <c r="V69" s="354">
        <f t="shared" si="10"/>
        <v>0</v>
      </c>
      <c r="W69" s="354">
        <f t="shared" si="11"/>
        <v>0</v>
      </c>
      <c r="X69" s="354">
        <f t="shared" si="12"/>
        <v>0</v>
      </c>
      <c r="Y69" s="354">
        <f t="shared" si="13"/>
        <v>0</v>
      </c>
      <c r="Z69" s="354">
        <f t="shared" si="14"/>
        <v>0</v>
      </c>
      <c r="AA69" s="354">
        <f t="shared" si="15"/>
        <v>0</v>
      </c>
      <c r="AB69" s="354">
        <f t="shared" si="16"/>
        <v>0</v>
      </c>
      <c r="AE69" s="437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438"/>
    </row>
    <row r="70" spans="1:45" s="143" customFormat="1" ht="39" customHeight="1">
      <c r="A70" s="355">
        <v>56</v>
      </c>
      <c r="B70" s="365"/>
      <c r="C70" s="375"/>
      <c r="D70" s="375"/>
      <c r="E70" s="366"/>
      <c r="F70" s="367" t="str">
        <f t="shared" si="17"/>
        <v>Ingrese el campo Tipo</v>
      </c>
      <c r="G70" s="348"/>
      <c r="H70" s="349"/>
      <c r="I70" s="358"/>
      <c r="J70" s="351"/>
      <c r="N70" s="354">
        <f t="shared" si="2"/>
        <v>0</v>
      </c>
      <c r="O70" s="354">
        <f t="shared" si="3"/>
        <v>0</v>
      </c>
      <c r="P70" s="354">
        <f t="shared" si="4"/>
        <v>0</v>
      </c>
      <c r="Q70" s="354">
        <f t="shared" si="5"/>
        <v>0</v>
      </c>
      <c r="R70" s="354">
        <f t="shared" si="6"/>
        <v>0</v>
      </c>
      <c r="S70" s="354">
        <f t="shared" si="7"/>
        <v>0</v>
      </c>
      <c r="T70" s="354">
        <f t="shared" si="8"/>
        <v>0</v>
      </c>
      <c r="U70" s="510">
        <f t="shared" si="9"/>
        <v>0</v>
      </c>
      <c r="V70" s="354">
        <f t="shared" si="10"/>
        <v>0</v>
      </c>
      <c r="W70" s="354">
        <f t="shared" si="11"/>
        <v>0</v>
      </c>
      <c r="X70" s="354">
        <f t="shared" si="12"/>
        <v>0</v>
      </c>
      <c r="Y70" s="354">
        <f t="shared" si="13"/>
        <v>0</v>
      </c>
      <c r="Z70" s="354">
        <f t="shared" si="14"/>
        <v>0</v>
      </c>
      <c r="AA70" s="354">
        <f t="shared" si="15"/>
        <v>0</v>
      </c>
      <c r="AB70" s="354">
        <f t="shared" si="16"/>
        <v>0</v>
      </c>
      <c r="AE70" s="437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438"/>
    </row>
    <row r="71" spans="1:45" s="143" customFormat="1" ht="39" customHeight="1">
      <c r="A71" s="355">
        <v>57</v>
      </c>
      <c r="B71" s="365"/>
      <c r="C71" s="375"/>
      <c r="D71" s="375"/>
      <c r="E71" s="366"/>
      <c r="F71" s="367" t="str">
        <f t="shared" si="17"/>
        <v>Ingrese el campo Tipo</v>
      </c>
      <c r="G71" s="348"/>
      <c r="H71" s="349"/>
      <c r="I71" s="358"/>
      <c r="J71" s="351"/>
      <c r="N71" s="354">
        <f t="shared" si="2"/>
        <v>0</v>
      </c>
      <c r="O71" s="354">
        <f t="shared" si="3"/>
        <v>0</v>
      </c>
      <c r="P71" s="354">
        <f t="shared" si="4"/>
        <v>0</v>
      </c>
      <c r="Q71" s="354">
        <f t="shared" si="5"/>
        <v>0</v>
      </c>
      <c r="R71" s="354">
        <f t="shared" si="6"/>
        <v>0</v>
      </c>
      <c r="S71" s="354">
        <f t="shared" si="7"/>
        <v>0</v>
      </c>
      <c r="T71" s="354">
        <f t="shared" si="8"/>
        <v>0</v>
      </c>
      <c r="U71" s="510">
        <f t="shared" si="9"/>
        <v>0</v>
      </c>
      <c r="V71" s="354">
        <f t="shared" si="10"/>
        <v>0</v>
      </c>
      <c r="W71" s="354">
        <f t="shared" si="11"/>
        <v>0</v>
      </c>
      <c r="X71" s="354">
        <f t="shared" si="12"/>
        <v>0</v>
      </c>
      <c r="Y71" s="354">
        <f t="shared" si="13"/>
        <v>0</v>
      </c>
      <c r="Z71" s="354">
        <f t="shared" si="14"/>
        <v>0</v>
      </c>
      <c r="AA71" s="354">
        <f t="shared" si="15"/>
        <v>0</v>
      </c>
      <c r="AB71" s="354">
        <f t="shared" si="16"/>
        <v>0</v>
      </c>
      <c r="AE71" s="437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438"/>
    </row>
    <row r="72" spans="1:45" s="143" customFormat="1" ht="39" customHeight="1">
      <c r="A72" s="355">
        <v>58</v>
      </c>
      <c r="B72" s="365"/>
      <c r="C72" s="375"/>
      <c r="D72" s="375"/>
      <c r="E72" s="366"/>
      <c r="F72" s="367" t="str">
        <f t="shared" si="17"/>
        <v>Ingrese el campo Tipo</v>
      </c>
      <c r="G72" s="348"/>
      <c r="H72" s="349"/>
      <c r="I72" s="358"/>
      <c r="J72" s="351"/>
      <c r="N72" s="354">
        <f t="shared" si="2"/>
        <v>0</v>
      </c>
      <c r="O72" s="354">
        <f t="shared" si="3"/>
        <v>0</v>
      </c>
      <c r="P72" s="354">
        <f t="shared" si="4"/>
        <v>0</v>
      </c>
      <c r="Q72" s="354">
        <f t="shared" si="5"/>
        <v>0</v>
      </c>
      <c r="R72" s="354">
        <f t="shared" si="6"/>
        <v>0</v>
      </c>
      <c r="S72" s="354">
        <f t="shared" si="7"/>
        <v>0</v>
      </c>
      <c r="T72" s="354">
        <f t="shared" si="8"/>
        <v>0</v>
      </c>
      <c r="U72" s="510">
        <f t="shared" si="9"/>
        <v>0</v>
      </c>
      <c r="V72" s="354">
        <f t="shared" si="10"/>
        <v>0</v>
      </c>
      <c r="W72" s="354">
        <f t="shared" si="11"/>
        <v>0</v>
      </c>
      <c r="X72" s="354">
        <f t="shared" si="12"/>
        <v>0</v>
      </c>
      <c r="Y72" s="354">
        <f t="shared" si="13"/>
        <v>0</v>
      </c>
      <c r="Z72" s="354">
        <f t="shared" si="14"/>
        <v>0</v>
      </c>
      <c r="AA72" s="354">
        <f t="shared" si="15"/>
        <v>0</v>
      </c>
      <c r="AB72" s="354">
        <f t="shared" si="16"/>
        <v>0</v>
      </c>
      <c r="AE72" s="437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438"/>
    </row>
    <row r="73" spans="1:45" s="143" customFormat="1" ht="39" customHeight="1">
      <c r="A73" s="355">
        <v>59</v>
      </c>
      <c r="B73" s="365"/>
      <c r="C73" s="375"/>
      <c r="D73" s="375"/>
      <c r="E73" s="366"/>
      <c r="F73" s="367" t="str">
        <f t="shared" si="17"/>
        <v>Ingrese el campo Tipo</v>
      </c>
      <c r="G73" s="348"/>
      <c r="H73" s="349"/>
      <c r="I73" s="358"/>
      <c r="J73" s="351"/>
      <c r="N73" s="354">
        <f t="shared" si="2"/>
        <v>0</v>
      </c>
      <c r="O73" s="354">
        <f t="shared" si="3"/>
        <v>0</v>
      </c>
      <c r="P73" s="354">
        <f t="shared" si="4"/>
        <v>0</v>
      </c>
      <c r="Q73" s="354">
        <f t="shared" si="5"/>
        <v>0</v>
      </c>
      <c r="R73" s="354">
        <f t="shared" si="6"/>
        <v>0</v>
      </c>
      <c r="S73" s="354">
        <f t="shared" si="7"/>
        <v>0</v>
      </c>
      <c r="T73" s="354">
        <f t="shared" si="8"/>
        <v>0</v>
      </c>
      <c r="U73" s="510">
        <f t="shared" si="9"/>
        <v>0</v>
      </c>
      <c r="V73" s="354">
        <f t="shared" si="10"/>
        <v>0</v>
      </c>
      <c r="W73" s="354">
        <f t="shared" si="11"/>
        <v>0</v>
      </c>
      <c r="X73" s="354">
        <f t="shared" si="12"/>
        <v>0</v>
      </c>
      <c r="Y73" s="354">
        <f t="shared" si="13"/>
        <v>0</v>
      </c>
      <c r="Z73" s="354">
        <f t="shared" si="14"/>
        <v>0</v>
      </c>
      <c r="AA73" s="354">
        <f t="shared" si="15"/>
        <v>0</v>
      </c>
      <c r="AB73" s="354">
        <f t="shared" si="16"/>
        <v>0</v>
      </c>
      <c r="AE73" s="437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438"/>
    </row>
    <row r="74" spans="1:45" s="143" customFormat="1" ht="39" customHeight="1">
      <c r="A74" s="355">
        <v>60</v>
      </c>
      <c r="B74" s="365"/>
      <c r="C74" s="375"/>
      <c r="D74" s="375"/>
      <c r="E74" s="366"/>
      <c r="F74" s="367" t="str">
        <f t="shared" si="17"/>
        <v>Ingrese el campo Tipo</v>
      </c>
      <c r="G74" s="348"/>
      <c r="H74" s="349"/>
      <c r="I74" s="358"/>
      <c r="J74" s="351"/>
      <c r="N74" s="354">
        <f t="shared" si="2"/>
        <v>0</v>
      </c>
      <c r="O74" s="354">
        <f t="shared" si="3"/>
        <v>0</v>
      </c>
      <c r="P74" s="354">
        <f t="shared" si="4"/>
        <v>0</v>
      </c>
      <c r="Q74" s="354">
        <f t="shared" si="5"/>
        <v>0</v>
      </c>
      <c r="R74" s="354">
        <f t="shared" si="6"/>
        <v>0</v>
      </c>
      <c r="S74" s="354">
        <f t="shared" si="7"/>
        <v>0</v>
      </c>
      <c r="T74" s="354">
        <f t="shared" si="8"/>
        <v>0</v>
      </c>
      <c r="U74" s="510">
        <f t="shared" si="9"/>
        <v>0</v>
      </c>
      <c r="V74" s="354">
        <f t="shared" si="10"/>
        <v>0</v>
      </c>
      <c r="W74" s="354">
        <f t="shared" si="11"/>
        <v>0</v>
      </c>
      <c r="X74" s="354">
        <f t="shared" si="12"/>
        <v>0</v>
      </c>
      <c r="Y74" s="354">
        <f t="shared" si="13"/>
        <v>0</v>
      </c>
      <c r="Z74" s="354">
        <f t="shared" si="14"/>
        <v>0</v>
      </c>
      <c r="AA74" s="354">
        <f t="shared" si="15"/>
        <v>0</v>
      </c>
      <c r="AB74" s="354">
        <f t="shared" si="16"/>
        <v>0</v>
      </c>
      <c r="AE74" s="437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438"/>
    </row>
    <row r="75" spans="1:45" s="143" customFormat="1" ht="39" customHeight="1">
      <c r="A75" s="355">
        <v>61</v>
      </c>
      <c r="B75" s="365"/>
      <c r="C75" s="375"/>
      <c r="D75" s="375"/>
      <c r="E75" s="366"/>
      <c r="F75" s="367" t="str">
        <f t="shared" si="17"/>
        <v>Ingrese el campo Tipo</v>
      </c>
      <c r="G75" s="348"/>
      <c r="H75" s="349"/>
      <c r="I75" s="358"/>
      <c r="J75" s="351"/>
      <c r="N75" s="354">
        <f t="shared" si="2"/>
        <v>0</v>
      </c>
      <c r="O75" s="354">
        <f t="shared" si="3"/>
        <v>0</v>
      </c>
      <c r="P75" s="354">
        <f t="shared" si="4"/>
        <v>0</v>
      </c>
      <c r="Q75" s="354">
        <f t="shared" si="5"/>
        <v>0</v>
      </c>
      <c r="R75" s="354">
        <f t="shared" si="6"/>
        <v>0</v>
      </c>
      <c r="S75" s="354">
        <f t="shared" si="7"/>
        <v>0</v>
      </c>
      <c r="T75" s="354">
        <f t="shared" si="8"/>
        <v>0</v>
      </c>
      <c r="U75" s="510">
        <f t="shared" si="9"/>
        <v>0</v>
      </c>
      <c r="V75" s="354">
        <f t="shared" si="10"/>
        <v>0</v>
      </c>
      <c r="W75" s="354">
        <f t="shared" si="11"/>
        <v>0</v>
      </c>
      <c r="X75" s="354">
        <f t="shared" si="12"/>
        <v>0</v>
      </c>
      <c r="Y75" s="354">
        <f t="shared" si="13"/>
        <v>0</v>
      </c>
      <c r="Z75" s="354">
        <f t="shared" si="14"/>
        <v>0</v>
      </c>
      <c r="AA75" s="354">
        <f t="shared" si="15"/>
        <v>0</v>
      </c>
      <c r="AB75" s="354">
        <f t="shared" si="16"/>
        <v>0</v>
      </c>
      <c r="AE75" s="437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354"/>
      <c r="AS75" s="438"/>
    </row>
    <row r="76" spans="1:45" s="143" customFormat="1" ht="39" customHeight="1">
      <c r="A76" s="355">
        <v>62</v>
      </c>
      <c r="B76" s="365"/>
      <c r="C76" s="375"/>
      <c r="D76" s="375"/>
      <c r="E76" s="366"/>
      <c r="F76" s="367" t="str">
        <f t="shared" si="17"/>
        <v>Ingrese el campo Tipo</v>
      </c>
      <c r="G76" s="348"/>
      <c r="H76" s="349"/>
      <c r="I76" s="358"/>
      <c r="J76" s="351"/>
      <c r="N76" s="354">
        <f t="shared" si="2"/>
        <v>0</v>
      </c>
      <c r="O76" s="354">
        <f t="shared" si="3"/>
        <v>0</v>
      </c>
      <c r="P76" s="354">
        <f t="shared" si="4"/>
        <v>0</v>
      </c>
      <c r="Q76" s="354">
        <f t="shared" si="5"/>
        <v>0</v>
      </c>
      <c r="R76" s="354">
        <f t="shared" si="6"/>
        <v>0</v>
      </c>
      <c r="S76" s="354">
        <f t="shared" si="7"/>
        <v>0</v>
      </c>
      <c r="T76" s="354">
        <f t="shared" si="8"/>
        <v>0</v>
      </c>
      <c r="U76" s="510">
        <f t="shared" si="9"/>
        <v>0</v>
      </c>
      <c r="V76" s="354">
        <f t="shared" si="10"/>
        <v>0</v>
      </c>
      <c r="W76" s="354">
        <f t="shared" si="11"/>
        <v>0</v>
      </c>
      <c r="X76" s="354">
        <f t="shared" si="12"/>
        <v>0</v>
      </c>
      <c r="Y76" s="354">
        <f t="shared" si="13"/>
        <v>0</v>
      </c>
      <c r="Z76" s="354">
        <f t="shared" si="14"/>
        <v>0</v>
      </c>
      <c r="AA76" s="354">
        <f t="shared" si="15"/>
        <v>0</v>
      </c>
      <c r="AB76" s="354">
        <f t="shared" si="16"/>
        <v>0</v>
      </c>
      <c r="AE76" s="437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438"/>
    </row>
    <row r="77" spans="1:45" s="143" customFormat="1" ht="39" customHeight="1">
      <c r="A77" s="355">
        <v>63</v>
      </c>
      <c r="B77" s="365"/>
      <c r="C77" s="375"/>
      <c r="D77" s="375"/>
      <c r="E77" s="366"/>
      <c r="F77" s="367" t="str">
        <f t="shared" si="17"/>
        <v>Ingrese el campo Tipo</v>
      </c>
      <c r="G77" s="348"/>
      <c r="H77" s="349"/>
      <c r="I77" s="358"/>
      <c r="J77" s="351"/>
      <c r="N77" s="354">
        <f t="shared" si="2"/>
        <v>0</v>
      </c>
      <c r="O77" s="354">
        <f t="shared" si="3"/>
        <v>0</v>
      </c>
      <c r="P77" s="354">
        <f t="shared" si="4"/>
        <v>0</v>
      </c>
      <c r="Q77" s="354">
        <f t="shared" si="5"/>
        <v>0</v>
      </c>
      <c r="R77" s="354">
        <f t="shared" si="6"/>
        <v>0</v>
      </c>
      <c r="S77" s="354">
        <f t="shared" si="7"/>
        <v>0</v>
      </c>
      <c r="T77" s="354">
        <f t="shared" si="8"/>
        <v>0</v>
      </c>
      <c r="U77" s="510">
        <f t="shared" si="9"/>
        <v>0</v>
      </c>
      <c r="V77" s="354">
        <f t="shared" si="10"/>
        <v>0</v>
      </c>
      <c r="W77" s="354">
        <f t="shared" si="11"/>
        <v>0</v>
      </c>
      <c r="X77" s="354">
        <f t="shared" si="12"/>
        <v>0</v>
      </c>
      <c r="Y77" s="354">
        <f t="shared" si="13"/>
        <v>0</v>
      </c>
      <c r="Z77" s="354">
        <f t="shared" si="14"/>
        <v>0</v>
      </c>
      <c r="AA77" s="354">
        <f t="shared" si="15"/>
        <v>0</v>
      </c>
      <c r="AB77" s="354">
        <f t="shared" si="16"/>
        <v>0</v>
      </c>
      <c r="AE77" s="437"/>
      <c r="AF77" s="354"/>
      <c r="AG77" s="354"/>
      <c r="AH77" s="354"/>
      <c r="AI77" s="354"/>
      <c r="AJ77" s="354"/>
      <c r="AK77" s="354"/>
      <c r="AL77" s="354"/>
      <c r="AM77" s="354"/>
      <c r="AN77" s="354"/>
      <c r="AO77" s="354"/>
      <c r="AP77" s="354"/>
      <c r="AQ77" s="354"/>
      <c r="AR77" s="354"/>
      <c r="AS77" s="438"/>
    </row>
    <row r="78" spans="1:45" s="143" customFormat="1" ht="39" customHeight="1">
      <c r="A78" s="355">
        <v>64</v>
      </c>
      <c r="B78" s="365"/>
      <c r="C78" s="375"/>
      <c r="D78" s="375"/>
      <c r="E78" s="366"/>
      <c r="F78" s="367" t="str">
        <f t="shared" si="17"/>
        <v>Ingrese el campo Tipo</v>
      </c>
      <c r="G78" s="348"/>
      <c r="H78" s="349"/>
      <c r="I78" s="358"/>
      <c r="J78" s="351"/>
      <c r="N78" s="354">
        <f t="shared" si="2"/>
        <v>0</v>
      </c>
      <c r="O78" s="354">
        <f t="shared" si="3"/>
        <v>0</v>
      </c>
      <c r="P78" s="354">
        <f t="shared" si="4"/>
        <v>0</v>
      </c>
      <c r="Q78" s="354">
        <f t="shared" si="5"/>
        <v>0</v>
      </c>
      <c r="R78" s="354">
        <f t="shared" si="6"/>
        <v>0</v>
      </c>
      <c r="S78" s="354">
        <f t="shared" si="7"/>
        <v>0</v>
      </c>
      <c r="T78" s="354">
        <f t="shared" si="8"/>
        <v>0</v>
      </c>
      <c r="U78" s="510">
        <f t="shared" si="9"/>
        <v>0</v>
      </c>
      <c r="V78" s="354">
        <f t="shared" si="10"/>
        <v>0</v>
      </c>
      <c r="W78" s="354">
        <f t="shared" si="11"/>
        <v>0</v>
      </c>
      <c r="X78" s="354">
        <f t="shared" si="12"/>
        <v>0</v>
      </c>
      <c r="Y78" s="354">
        <f t="shared" si="13"/>
        <v>0</v>
      </c>
      <c r="Z78" s="354">
        <f t="shared" si="14"/>
        <v>0</v>
      </c>
      <c r="AA78" s="354">
        <f t="shared" si="15"/>
        <v>0</v>
      </c>
      <c r="AB78" s="354">
        <f t="shared" si="16"/>
        <v>0</v>
      </c>
      <c r="AE78" s="437"/>
      <c r="AF78" s="354"/>
      <c r="AG78" s="354"/>
      <c r="AH78" s="354"/>
      <c r="AI78" s="354"/>
      <c r="AJ78" s="354"/>
      <c r="AK78" s="354"/>
      <c r="AL78" s="354"/>
      <c r="AM78" s="354"/>
      <c r="AN78" s="354"/>
      <c r="AO78" s="354"/>
      <c r="AP78" s="354"/>
      <c r="AQ78" s="354"/>
      <c r="AR78" s="354"/>
      <c r="AS78" s="438"/>
    </row>
    <row r="79" spans="1:45" s="143" customFormat="1" ht="39" customHeight="1">
      <c r="A79" s="355">
        <v>65</v>
      </c>
      <c r="B79" s="365"/>
      <c r="C79" s="375"/>
      <c r="D79" s="375"/>
      <c r="E79" s="366"/>
      <c r="F79" s="367" t="str">
        <f>VLOOKUP(E79,$K$14:$L$16,2)</f>
        <v>Ingrese el campo Tipo</v>
      </c>
      <c r="G79" s="348"/>
      <c r="H79" s="349"/>
      <c r="I79" s="358"/>
      <c r="J79" s="351"/>
      <c r="N79" s="354">
        <f t="shared" si="2"/>
        <v>0</v>
      </c>
      <c r="O79" s="354">
        <f t="shared" si="3"/>
        <v>0</v>
      </c>
      <c r="P79" s="354">
        <f t="shared" si="4"/>
        <v>0</v>
      </c>
      <c r="Q79" s="354">
        <f t="shared" si="5"/>
        <v>0</v>
      </c>
      <c r="R79" s="354">
        <f t="shared" si="6"/>
        <v>0</v>
      </c>
      <c r="S79" s="354">
        <f t="shared" si="7"/>
        <v>0</v>
      </c>
      <c r="T79" s="354">
        <f t="shared" si="8"/>
        <v>0</v>
      </c>
      <c r="U79" s="510">
        <f t="shared" si="9"/>
        <v>0</v>
      </c>
      <c r="V79" s="354">
        <f t="shared" si="10"/>
        <v>0</v>
      </c>
      <c r="W79" s="354">
        <f t="shared" si="11"/>
        <v>0</v>
      </c>
      <c r="X79" s="354">
        <f t="shared" si="12"/>
        <v>0</v>
      </c>
      <c r="Y79" s="354">
        <f t="shared" si="13"/>
        <v>0</v>
      </c>
      <c r="Z79" s="354">
        <f t="shared" si="14"/>
        <v>0</v>
      </c>
      <c r="AA79" s="354">
        <f t="shared" si="15"/>
        <v>0</v>
      </c>
      <c r="AB79" s="354">
        <f t="shared" si="16"/>
        <v>0</v>
      </c>
      <c r="AE79" s="437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  <c r="AP79" s="354"/>
      <c r="AQ79" s="354"/>
      <c r="AR79" s="354"/>
      <c r="AS79" s="438"/>
    </row>
    <row r="80" spans="1:45" s="143" customFormat="1" ht="39" customHeight="1">
      <c r="A80" s="355">
        <v>66</v>
      </c>
      <c r="B80" s="365"/>
      <c r="C80" s="375"/>
      <c r="D80" s="375"/>
      <c r="E80" s="366"/>
      <c r="F80" s="367" t="str">
        <f aca="true" t="shared" si="18" ref="F80:F114">VLOOKUP(E80,$K$14:$L$16,2)</f>
        <v>Ingrese el campo Tipo</v>
      </c>
      <c r="G80" s="348"/>
      <c r="H80" s="349"/>
      <c r="I80" s="358"/>
      <c r="J80" s="351"/>
      <c r="N80" s="354">
        <f aca="true" t="shared" si="19" ref="N80:N113">IF(AND($B80="x",$E80=1),0,IF($E80=1,IF(AND($G80&gt;=6,$G80&lt;=12),1,0),0))</f>
        <v>0</v>
      </c>
      <c r="O80" s="354">
        <f aca="true" t="shared" si="20" ref="O80:O113">IF(AND($B80="x",$E80=1),0,IF($E80=1,IF(AND($G80&gt;=13,$G80&lt;=24),1,0),0))</f>
        <v>0</v>
      </c>
      <c r="P80" s="354">
        <f aca="true" t="shared" si="21" ref="P80:P113">IF(AND($B80="x",$E80=1),0,IF($E80=1,IF(AND($G80&gt;=25,$G80&lt;=40),1,0),0))</f>
        <v>0</v>
      </c>
      <c r="Q80" s="354">
        <f aca="true" t="shared" si="22" ref="Q80:Q113">IF(AND($B80="x",$E80=1),0,IF($E80=1,IF(AND($G80&gt;=41,$G80&lt;=60),1,0),0))</f>
        <v>0</v>
      </c>
      <c r="R80" s="354">
        <f aca="true" t="shared" si="23" ref="R80:R113">IF(AND($B80="x",$E80=1),0,IF($E80=1,IF(AND($G80&gt;=61,$G80&lt;=100),1,0),0))</f>
        <v>0</v>
      </c>
      <c r="S80" s="354">
        <f aca="true" t="shared" si="24" ref="S80:S113">IF(AND($B80="x",$E80=1),0,IF($E80=1,IF(AND($G80&gt;=101,$G80&lt;=200),1,0),0))</f>
        <v>0</v>
      </c>
      <c r="T80" s="354">
        <f aca="true" t="shared" si="25" ref="T80:T113">IF(AND($B80="x",$E80=1),0,IF($E80=1,IF(AND($G80&gt;=201,$G80&lt;=300),1,0),0))</f>
        <v>0</v>
      </c>
      <c r="U80" s="510">
        <f aca="true" t="shared" si="26" ref="U80:U114">IF(AND($B80="x",$E80=1),1,0)</f>
        <v>0</v>
      </c>
      <c r="V80" s="354">
        <f aca="true" t="shared" si="27" ref="V80:V114">IF($E80=2,IF(AND($G80&gt;=6,$G80&lt;=12),1,0),0)</f>
        <v>0</v>
      </c>
      <c r="W80" s="354">
        <f aca="true" t="shared" si="28" ref="W80:W114">IF($E80=2,IF(AND($G80&gt;=13,$G80&lt;=24),1,0),0)</f>
        <v>0</v>
      </c>
      <c r="X80" s="354">
        <f aca="true" t="shared" si="29" ref="X80:X114">IF($E80=2,IF(AND($G80&gt;=25,$G80&lt;=40),1,0),0)</f>
        <v>0</v>
      </c>
      <c r="Y80" s="354">
        <f aca="true" t="shared" si="30" ref="Y80:Y114">IF($E80=2,IF(AND($G80&gt;=41,$G80&lt;=60),1,0),0)</f>
        <v>0</v>
      </c>
      <c r="Z80" s="354">
        <f aca="true" t="shared" si="31" ref="Z80:Z114">IF($E80=2,IF(AND($G80&gt;=61,$G80&lt;=100),1,0),0)</f>
        <v>0</v>
      </c>
      <c r="AA80" s="354">
        <f aca="true" t="shared" si="32" ref="AA80:AA114">IF($E80=2,IF(AND($G80&gt;=101,$G80&lt;=200),1,0),0)</f>
        <v>0</v>
      </c>
      <c r="AB80" s="354">
        <f aca="true" t="shared" si="33" ref="AB80:AB114">IF($E80=2,IF(AND($G80&gt;=201,$G80&lt;=300),1,0),0)</f>
        <v>0</v>
      </c>
      <c r="AE80" s="437"/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  <c r="AP80" s="354"/>
      <c r="AQ80" s="354"/>
      <c r="AR80" s="354"/>
      <c r="AS80" s="438"/>
    </row>
    <row r="81" spans="1:45" s="143" customFormat="1" ht="39" customHeight="1">
      <c r="A81" s="355">
        <v>67</v>
      </c>
      <c r="B81" s="365"/>
      <c r="C81" s="375"/>
      <c r="D81" s="375"/>
      <c r="E81" s="366"/>
      <c r="F81" s="367" t="str">
        <f t="shared" si="18"/>
        <v>Ingrese el campo Tipo</v>
      </c>
      <c r="G81" s="348"/>
      <c r="H81" s="349"/>
      <c r="I81" s="358"/>
      <c r="J81" s="351"/>
      <c r="N81" s="354">
        <f t="shared" si="19"/>
        <v>0</v>
      </c>
      <c r="O81" s="354">
        <f t="shared" si="20"/>
        <v>0</v>
      </c>
      <c r="P81" s="354">
        <f t="shared" si="21"/>
        <v>0</v>
      </c>
      <c r="Q81" s="354">
        <f t="shared" si="22"/>
        <v>0</v>
      </c>
      <c r="R81" s="354">
        <f t="shared" si="23"/>
        <v>0</v>
      </c>
      <c r="S81" s="354">
        <f t="shared" si="24"/>
        <v>0</v>
      </c>
      <c r="T81" s="354">
        <f t="shared" si="25"/>
        <v>0</v>
      </c>
      <c r="U81" s="510">
        <f t="shared" si="26"/>
        <v>0</v>
      </c>
      <c r="V81" s="354">
        <f t="shared" si="27"/>
        <v>0</v>
      </c>
      <c r="W81" s="354">
        <f t="shared" si="28"/>
        <v>0</v>
      </c>
      <c r="X81" s="354">
        <f t="shared" si="29"/>
        <v>0</v>
      </c>
      <c r="Y81" s="354">
        <f t="shared" si="30"/>
        <v>0</v>
      </c>
      <c r="Z81" s="354">
        <f t="shared" si="31"/>
        <v>0</v>
      </c>
      <c r="AA81" s="354">
        <f t="shared" si="32"/>
        <v>0</v>
      </c>
      <c r="AB81" s="354">
        <f t="shared" si="33"/>
        <v>0</v>
      </c>
      <c r="AE81" s="437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438"/>
    </row>
    <row r="82" spans="1:45" s="143" customFormat="1" ht="39" customHeight="1">
      <c r="A82" s="355">
        <v>68</v>
      </c>
      <c r="B82" s="365"/>
      <c r="C82" s="375"/>
      <c r="D82" s="375"/>
      <c r="E82" s="366"/>
      <c r="F82" s="367" t="str">
        <f t="shared" si="18"/>
        <v>Ingrese el campo Tipo</v>
      </c>
      <c r="G82" s="348"/>
      <c r="H82" s="349"/>
      <c r="I82" s="358"/>
      <c r="J82" s="351"/>
      <c r="N82" s="354">
        <f t="shared" si="19"/>
        <v>0</v>
      </c>
      <c r="O82" s="354">
        <f t="shared" si="20"/>
        <v>0</v>
      </c>
      <c r="P82" s="354">
        <f t="shared" si="21"/>
        <v>0</v>
      </c>
      <c r="Q82" s="354">
        <f t="shared" si="22"/>
        <v>0</v>
      </c>
      <c r="R82" s="354">
        <f t="shared" si="23"/>
        <v>0</v>
      </c>
      <c r="S82" s="354">
        <f t="shared" si="24"/>
        <v>0</v>
      </c>
      <c r="T82" s="354">
        <f t="shared" si="25"/>
        <v>0</v>
      </c>
      <c r="U82" s="510">
        <f t="shared" si="26"/>
        <v>0</v>
      </c>
      <c r="V82" s="354">
        <f t="shared" si="27"/>
        <v>0</v>
      </c>
      <c r="W82" s="354">
        <f t="shared" si="28"/>
        <v>0</v>
      </c>
      <c r="X82" s="354">
        <f t="shared" si="29"/>
        <v>0</v>
      </c>
      <c r="Y82" s="354">
        <f t="shared" si="30"/>
        <v>0</v>
      </c>
      <c r="Z82" s="354">
        <f t="shared" si="31"/>
        <v>0</v>
      </c>
      <c r="AA82" s="354">
        <f t="shared" si="32"/>
        <v>0</v>
      </c>
      <c r="AB82" s="354">
        <f t="shared" si="33"/>
        <v>0</v>
      </c>
      <c r="AE82" s="437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438"/>
    </row>
    <row r="83" spans="1:45" s="143" customFormat="1" ht="39" customHeight="1">
      <c r="A83" s="355">
        <v>69</v>
      </c>
      <c r="B83" s="365"/>
      <c r="C83" s="375"/>
      <c r="D83" s="375"/>
      <c r="E83" s="366"/>
      <c r="F83" s="367" t="str">
        <f t="shared" si="18"/>
        <v>Ingrese el campo Tipo</v>
      </c>
      <c r="G83" s="348"/>
      <c r="H83" s="349"/>
      <c r="I83" s="358"/>
      <c r="J83" s="351"/>
      <c r="N83" s="354">
        <f t="shared" si="19"/>
        <v>0</v>
      </c>
      <c r="O83" s="354">
        <f t="shared" si="20"/>
        <v>0</v>
      </c>
      <c r="P83" s="354">
        <f t="shared" si="21"/>
        <v>0</v>
      </c>
      <c r="Q83" s="354">
        <f t="shared" si="22"/>
        <v>0</v>
      </c>
      <c r="R83" s="354">
        <f t="shared" si="23"/>
        <v>0</v>
      </c>
      <c r="S83" s="354">
        <f t="shared" si="24"/>
        <v>0</v>
      </c>
      <c r="T83" s="354">
        <f t="shared" si="25"/>
        <v>0</v>
      </c>
      <c r="U83" s="510">
        <f t="shared" si="26"/>
        <v>0</v>
      </c>
      <c r="V83" s="354">
        <f t="shared" si="27"/>
        <v>0</v>
      </c>
      <c r="W83" s="354">
        <f t="shared" si="28"/>
        <v>0</v>
      </c>
      <c r="X83" s="354">
        <f t="shared" si="29"/>
        <v>0</v>
      </c>
      <c r="Y83" s="354">
        <f t="shared" si="30"/>
        <v>0</v>
      </c>
      <c r="Z83" s="354">
        <f t="shared" si="31"/>
        <v>0</v>
      </c>
      <c r="AA83" s="354">
        <f t="shared" si="32"/>
        <v>0</v>
      </c>
      <c r="AB83" s="354">
        <f t="shared" si="33"/>
        <v>0</v>
      </c>
      <c r="AE83" s="437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438"/>
    </row>
    <row r="84" spans="1:45" s="143" customFormat="1" ht="39" customHeight="1">
      <c r="A84" s="355">
        <v>70</v>
      </c>
      <c r="B84" s="365"/>
      <c r="C84" s="375"/>
      <c r="D84" s="375"/>
      <c r="E84" s="366"/>
      <c r="F84" s="367" t="str">
        <f t="shared" si="18"/>
        <v>Ingrese el campo Tipo</v>
      </c>
      <c r="G84" s="348"/>
      <c r="H84" s="349"/>
      <c r="I84" s="358"/>
      <c r="J84" s="351"/>
      <c r="N84" s="354">
        <f t="shared" si="19"/>
        <v>0</v>
      </c>
      <c r="O84" s="354">
        <f t="shared" si="20"/>
        <v>0</v>
      </c>
      <c r="P84" s="354">
        <f t="shared" si="21"/>
        <v>0</v>
      </c>
      <c r="Q84" s="354">
        <f t="shared" si="22"/>
        <v>0</v>
      </c>
      <c r="R84" s="354">
        <f t="shared" si="23"/>
        <v>0</v>
      </c>
      <c r="S84" s="354">
        <f t="shared" si="24"/>
        <v>0</v>
      </c>
      <c r="T84" s="354">
        <f t="shared" si="25"/>
        <v>0</v>
      </c>
      <c r="U84" s="510">
        <f t="shared" si="26"/>
        <v>0</v>
      </c>
      <c r="V84" s="354">
        <f t="shared" si="27"/>
        <v>0</v>
      </c>
      <c r="W84" s="354">
        <f t="shared" si="28"/>
        <v>0</v>
      </c>
      <c r="X84" s="354">
        <f t="shared" si="29"/>
        <v>0</v>
      </c>
      <c r="Y84" s="354">
        <f t="shared" si="30"/>
        <v>0</v>
      </c>
      <c r="Z84" s="354">
        <f t="shared" si="31"/>
        <v>0</v>
      </c>
      <c r="AA84" s="354">
        <f t="shared" si="32"/>
        <v>0</v>
      </c>
      <c r="AB84" s="354">
        <f t="shared" si="33"/>
        <v>0</v>
      </c>
      <c r="AE84" s="437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438"/>
    </row>
    <row r="85" spans="1:45" s="143" customFormat="1" ht="39" customHeight="1">
      <c r="A85" s="355">
        <v>71</v>
      </c>
      <c r="B85" s="365"/>
      <c r="C85" s="375"/>
      <c r="D85" s="375"/>
      <c r="E85" s="366"/>
      <c r="F85" s="367" t="str">
        <f t="shared" si="18"/>
        <v>Ingrese el campo Tipo</v>
      </c>
      <c r="G85" s="348"/>
      <c r="H85" s="349"/>
      <c r="I85" s="358"/>
      <c r="J85" s="351"/>
      <c r="N85" s="354">
        <f t="shared" si="19"/>
        <v>0</v>
      </c>
      <c r="O85" s="354">
        <f t="shared" si="20"/>
        <v>0</v>
      </c>
      <c r="P85" s="354">
        <f t="shared" si="21"/>
        <v>0</v>
      </c>
      <c r="Q85" s="354">
        <f t="shared" si="22"/>
        <v>0</v>
      </c>
      <c r="R85" s="354">
        <f t="shared" si="23"/>
        <v>0</v>
      </c>
      <c r="S85" s="354">
        <f t="shared" si="24"/>
        <v>0</v>
      </c>
      <c r="T85" s="354">
        <f t="shared" si="25"/>
        <v>0</v>
      </c>
      <c r="U85" s="510">
        <f t="shared" si="26"/>
        <v>0</v>
      </c>
      <c r="V85" s="354">
        <f t="shared" si="27"/>
        <v>0</v>
      </c>
      <c r="W85" s="354">
        <f t="shared" si="28"/>
        <v>0</v>
      </c>
      <c r="X85" s="354">
        <f t="shared" si="29"/>
        <v>0</v>
      </c>
      <c r="Y85" s="354">
        <f t="shared" si="30"/>
        <v>0</v>
      </c>
      <c r="Z85" s="354">
        <f t="shared" si="31"/>
        <v>0</v>
      </c>
      <c r="AA85" s="354">
        <f t="shared" si="32"/>
        <v>0</v>
      </c>
      <c r="AB85" s="354">
        <f t="shared" si="33"/>
        <v>0</v>
      </c>
      <c r="AE85" s="437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438"/>
    </row>
    <row r="86" spans="1:45" s="143" customFormat="1" ht="39" customHeight="1">
      <c r="A86" s="355">
        <v>72</v>
      </c>
      <c r="B86" s="365"/>
      <c r="C86" s="375"/>
      <c r="D86" s="375"/>
      <c r="E86" s="366"/>
      <c r="F86" s="367" t="str">
        <f t="shared" si="18"/>
        <v>Ingrese el campo Tipo</v>
      </c>
      <c r="G86" s="348"/>
      <c r="H86" s="349"/>
      <c r="I86" s="358"/>
      <c r="J86" s="351"/>
      <c r="N86" s="354">
        <f t="shared" si="19"/>
        <v>0</v>
      </c>
      <c r="O86" s="354">
        <f t="shared" si="20"/>
        <v>0</v>
      </c>
      <c r="P86" s="354">
        <f t="shared" si="21"/>
        <v>0</v>
      </c>
      <c r="Q86" s="354">
        <f t="shared" si="22"/>
        <v>0</v>
      </c>
      <c r="R86" s="354">
        <f t="shared" si="23"/>
        <v>0</v>
      </c>
      <c r="S86" s="354">
        <f t="shared" si="24"/>
        <v>0</v>
      </c>
      <c r="T86" s="354">
        <f t="shared" si="25"/>
        <v>0</v>
      </c>
      <c r="U86" s="510">
        <f t="shared" si="26"/>
        <v>0</v>
      </c>
      <c r="V86" s="354">
        <f t="shared" si="27"/>
        <v>0</v>
      </c>
      <c r="W86" s="354">
        <f t="shared" si="28"/>
        <v>0</v>
      </c>
      <c r="X86" s="354">
        <f t="shared" si="29"/>
        <v>0</v>
      </c>
      <c r="Y86" s="354">
        <f t="shared" si="30"/>
        <v>0</v>
      </c>
      <c r="Z86" s="354">
        <f t="shared" si="31"/>
        <v>0</v>
      </c>
      <c r="AA86" s="354">
        <f t="shared" si="32"/>
        <v>0</v>
      </c>
      <c r="AB86" s="354">
        <f t="shared" si="33"/>
        <v>0</v>
      </c>
      <c r="AE86" s="437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438"/>
    </row>
    <row r="87" spans="1:45" s="143" customFormat="1" ht="39" customHeight="1">
      <c r="A87" s="355">
        <v>73</v>
      </c>
      <c r="B87" s="365"/>
      <c r="C87" s="375"/>
      <c r="D87" s="375"/>
      <c r="E87" s="366"/>
      <c r="F87" s="367" t="str">
        <f t="shared" si="18"/>
        <v>Ingrese el campo Tipo</v>
      </c>
      <c r="G87" s="348"/>
      <c r="H87" s="349"/>
      <c r="I87" s="358"/>
      <c r="J87" s="351"/>
      <c r="N87" s="354">
        <f t="shared" si="19"/>
        <v>0</v>
      </c>
      <c r="O87" s="354">
        <f t="shared" si="20"/>
        <v>0</v>
      </c>
      <c r="P87" s="354">
        <f t="shared" si="21"/>
        <v>0</v>
      </c>
      <c r="Q87" s="354">
        <f t="shared" si="22"/>
        <v>0</v>
      </c>
      <c r="R87" s="354">
        <f t="shared" si="23"/>
        <v>0</v>
      </c>
      <c r="S87" s="354">
        <f t="shared" si="24"/>
        <v>0</v>
      </c>
      <c r="T87" s="354">
        <f t="shared" si="25"/>
        <v>0</v>
      </c>
      <c r="U87" s="510">
        <f t="shared" si="26"/>
        <v>0</v>
      </c>
      <c r="V87" s="354">
        <f t="shared" si="27"/>
        <v>0</v>
      </c>
      <c r="W87" s="354">
        <f t="shared" si="28"/>
        <v>0</v>
      </c>
      <c r="X87" s="354">
        <f t="shared" si="29"/>
        <v>0</v>
      </c>
      <c r="Y87" s="354">
        <f t="shared" si="30"/>
        <v>0</v>
      </c>
      <c r="Z87" s="354">
        <f t="shared" si="31"/>
        <v>0</v>
      </c>
      <c r="AA87" s="354">
        <f t="shared" si="32"/>
        <v>0</v>
      </c>
      <c r="AB87" s="354">
        <f t="shared" si="33"/>
        <v>0</v>
      </c>
      <c r="AE87" s="437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438"/>
    </row>
    <row r="88" spans="1:45" s="143" customFormat="1" ht="39" customHeight="1">
      <c r="A88" s="355">
        <v>74</v>
      </c>
      <c r="B88" s="365"/>
      <c r="C88" s="375"/>
      <c r="D88" s="375"/>
      <c r="E88" s="366"/>
      <c r="F88" s="367" t="str">
        <f t="shared" si="18"/>
        <v>Ingrese el campo Tipo</v>
      </c>
      <c r="G88" s="348"/>
      <c r="H88" s="349"/>
      <c r="I88" s="358"/>
      <c r="J88" s="351"/>
      <c r="N88" s="354">
        <f t="shared" si="19"/>
        <v>0</v>
      </c>
      <c r="O88" s="354">
        <f t="shared" si="20"/>
        <v>0</v>
      </c>
      <c r="P88" s="354">
        <f t="shared" si="21"/>
        <v>0</v>
      </c>
      <c r="Q88" s="354">
        <f t="shared" si="22"/>
        <v>0</v>
      </c>
      <c r="R88" s="354">
        <f t="shared" si="23"/>
        <v>0</v>
      </c>
      <c r="S88" s="354">
        <f t="shared" si="24"/>
        <v>0</v>
      </c>
      <c r="T88" s="354">
        <f t="shared" si="25"/>
        <v>0</v>
      </c>
      <c r="U88" s="510">
        <f t="shared" si="26"/>
        <v>0</v>
      </c>
      <c r="V88" s="354">
        <f t="shared" si="27"/>
        <v>0</v>
      </c>
      <c r="W88" s="354">
        <f t="shared" si="28"/>
        <v>0</v>
      </c>
      <c r="X88" s="354">
        <f t="shared" si="29"/>
        <v>0</v>
      </c>
      <c r="Y88" s="354">
        <f t="shared" si="30"/>
        <v>0</v>
      </c>
      <c r="Z88" s="354">
        <f t="shared" si="31"/>
        <v>0</v>
      </c>
      <c r="AA88" s="354">
        <f t="shared" si="32"/>
        <v>0</v>
      </c>
      <c r="AB88" s="354">
        <f t="shared" si="33"/>
        <v>0</v>
      </c>
      <c r="AE88" s="437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354"/>
      <c r="AS88" s="438"/>
    </row>
    <row r="89" spans="1:45" s="143" customFormat="1" ht="39" customHeight="1">
      <c r="A89" s="355">
        <v>75</v>
      </c>
      <c r="B89" s="365"/>
      <c r="C89" s="375"/>
      <c r="D89" s="375"/>
      <c r="E89" s="366"/>
      <c r="F89" s="367" t="str">
        <f t="shared" si="18"/>
        <v>Ingrese el campo Tipo</v>
      </c>
      <c r="G89" s="348"/>
      <c r="H89" s="349"/>
      <c r="I89" s="358"/>
      <c r="J89" s="351"/>
      <c r="N89" s="354">
        <f t="shared" si="19"/>
        <v>0</v>
      </c>
      <c r="O89" s="354">
        <f t="shared" si="20"/>
        <v>0</v>
      </c>
      <c r="P89" s="354">
        <f t="shared" si="21"/>
        <v>0</v>
      </c>
      <c r="Q89" s="354">
        <f t="shared" si="22"/>
        <v>0</v>
      </c>
      <c r="R89" s="354">
        <f t="shared" si="23"/>
        <v>0</v>
      </c>
      <c r="S89" s="354">
        <f t="shared" si="24"/>
        <v>0</v>
      </c>
      <c r="T89" s="354">
        <f t="shared" si="25"/>
        <v>0</v>
      </c>
      <c r="U89" s="510">
        <f t="shared" si="26"/>
        <v>0</v>
      </c>
      <c r="V89" s="354">
        <f t="shared" si="27"/>
        <v>0</v>
      </c>
      <c r="W89" s="354">
        <f t="shared" si="28"/>
        <v>0</v>
      </c>
      <c r="X89" s="354">
        <f t="shared" si="29"/>
        <v>0</v>
      </c>
      <c r="Y89" s="354">
        <f t="shared" si="30"/>
        <v>0</v>
      </c>
      <c r="Z89" s="354">
        <f t="shared" si="31"/>
        <v>0</v>
      </c>
      <c r="AA89" s="354">
        <f t="shared" si="32"/>
        <v>0</v>
      </c>
      <c r="AB89" s="354">
        <f t="shared" si="33"/>
        <v>0</v>
      </c>
      <c r="AE89" s="437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  <c r="AP89" s="354"/>
      <c r="AQ89" s="354"/>
      <c r="AR89" s="354"/>
      <c r="AS89" s="438"/>
    </row>
    <row r="90" spans="1:45" s="143" customFormat="1" ht="39" customHeight="1">
      <c r="A90" s="355">
        <v>76</v>
      </c>
      <c r="B90" s="365"/>
      <c r="C90" s="375"/>
      <c r="D90" s="375"/>
      <c r="E90" s="366"/>
      <c r="F90" s="367" t="str">
        <f t="shared" si="18"/>
        <v>Ingrese el campo Tipo</v>
      </c>
      <c r="G90" s="348"/>
      <c r="H90" s="349"/>
      <c r="I90" s="358"/>
      <c r="J90" s="351"/>
      <c r="N90" s="354">
        <f t="shared" si="19"/>
        <v>0</v>
      </c>
      <c r="O90" s="354">
        <f t="shared" si="20"/>
        <v>0</v>
      </c>
      <c r="P90" s="354">
        <f t="shared" si="21"/>
        <v>0</v>
      </c>
      <c r="Q90" s="354">
        <f t="shared" si="22"/>
        <v>0</v>
      </c>
      <c r="R90" s="354">
        <f t="shared" si="23"/>
        <v>0</v>
      </c>
      <c r="S90" s="354">
        <f t="shared" si="24"/>
        <v>0</v>
      </c>
      <c r="T90" s="354">
        <f t="shared" si="25"/>
        <v>0</v>
      </c>
      <c r="U90" s="510">
        <f t="shared" si="26"/>
        <v>0</v>
      </c>
      <c r="V90" s="354">
        <f t="shared" si="27"/>
        <v>0</v>
      </c>
      <c r="W90" s="354">
        <f t="shared" si="28"/>
        <v>0</v>
      </c>
      <c r="X90" s="354">
        <f t="shared" si="29"/>
        <v>0</v>
      </c>
      <c r="Y90" s="354">
        <f t="shared" si="30"/>
        <v>0</v>
      </c>
      <c r="Z90" s="354">
        <f t="shared" si="31"/>
        <v>0</v>
      </c>
      <c r="AA90" s="354">
        <f t="shared" si="32"/>
        <v>0</v>
      </c>
      <c r="AB90" s="354">
        <f t="shared" si="33"/>
        <v>0</v>
      </c>
      <c r="AE90" s="437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438"/>
    </row>
    <row r="91" spans="1:45" s="143" customFormat="1" ht="39" customHeight="1">
      <c r="A91" s="355">
        <v>77</v>
      </c>
      <c r="B91" s="365"/>
      <c r="C91" s="375"/>
      <c r="D91" s="375"/>
      <c r="E91" s="366"/>
      <c r="F91" s="367" t="str">
        <f t="shared" si="18"/>
        <v>Ingrese el campo Tipo</v>
      </c>
      <c r="G91" s="348"/>
      <c r="H91" s="349"/>
      <c r="I91" s="358"/>
      <c r="J91" s="351"/>
      <c r="N91" s="354">
        <f t="shared" si="19"/>
        <v>0</v>
      </c>
      <c r="O91" s="354">
        <f t="shared" si="20"/>
        <v>0</v>
      </c>
      <c r="P91" s="354">
        <f t="shared" si="21"/>
        <v>0</v>
      </c>
      <c r="Q91" s="354">
        <f t="shared" si="22"/>
        <v>0</v>
      </c>
      <c r="R91" s="354">
        <f t="shared" si="23"/>
        <v>0</v>
      </c>
      <c r="S91" s="354">
        <f t="shared" si="24"/>
        <v>0</v>
      </c>
      <c r="T91" s="354">
        <f t="shared" si="25"/>
        <v>0</v>
      </c>
      <c r="U91" s="510">
        <f t="shared" si="26"/>
        <v>0</v>
      </c>
      <c r="V91" s="354">
        <f t="shared" si="27"/>
        <v>0</v>
      </c>
      <c r="W91" s="354">
        <f t="shared" si="28"/>
        <v>0</v>
      </c>
      <c r="X91" s="354">
        <f t="shared" si="29"/>
        <v>0</v>
      </c>
      <c r="Y91" s="354">
        <f t="shared" si="30"/>
        <v>0</v>
      </c>
      <c r="Z91" s="354">
        <f t="shared" si="31"/>
        <v>0</v>
      </c>
      <c r="AA91" s="354">
        <f t="shared" si="32"/>
        <v>0</v>
      </c>
      <c r="AB91" s="354">
        <f t="shared" si="33"/>
        <v>0</v>
      </c>
      <c r="AE91" s="437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438"/>
    </row>
    <row r="92" spans="1:45" s="143" customFormat="1" ht="39" customHeight="1">
      <c r="A92" s="355">
        <v>78</v>
      </c>
      <c r="B92" s="365"/>
      <c r="C92" s="375"/>
      <c r="D92" s="375"/>
      <c r="E92" s="366"/>
      <c r="F92" s="367" t="str">
        <f t="shared" si="18"/>
        <v>Ingrese el campo Tipo</v>
      </c>
      <c r="G92" s="348"/>
      <c r="H92" s="349"/>
      <c r="I92" s="358"/>
      <c r="J92" s="351"/>
      <c r="N92" s="354">
        <f t="shared" si="19"/>
        <v>0</v>
      </c>
      <c r="O92" s="354">
        <f t="shared" si="20"/>
        <v>0</v>
      </c>
      <c r="P92" s="354">
        <f t="shared" si="21"/>
        <v>0</v>
      </c>
      <c r="Q92" s="354">
        <f t="shared" si="22"/>
        <v>0</v>
      </c>
      <c r="R92" s="354">
        <f t="shared" si="23"/>
        <v>0</v>
      </c>
      <c r="S92" s="354">
        <f t="shared" si="24"/>
        <v>0</v>
      </c>
      <c r="T92" s="354">
        <f t="shared" si="25"/>
        <v>0</v>
      </c>
      <c r="U92" s="510">
        <f t="shared" si="26"/>
        <v>0</v>
      </c>
      <c r="V92" s="354">
        <f t="shared" si="27"/>
        <v>0</v>
      </c>
      <c r="W92" s="354">
        <f t="shared" si="28"/>
        <v>0</v>
      </c>
      <c r="X92" s="354">
        <f t="shared" si="29"/>
        <v>0</v>
      </c>
      <c r="Y92" s="354">
        <f t="shared" si="30"/>
        <v>0</v>
      </c>
      <c r="Z92" s="354">
        <f t="shared" si="31"/>
        <v>0</v>
      </c>
      <c r="AA92" s="354">
        <f t="shared" si="32"/>
        <v>0</v>
      </c>
      <c r="AB92" s="354">
        <f t="shared" si="33"/>
        <v>0</v>
      </c>
      <c r="AE92" s="437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438"/>
    </row>
    <row r="93" spans="1:45" s="143" customFormat="1" ht="39" customHeight="1">
      <c r="A93" s="355">
        <v>79</v>
      </c>
      <c r="B93" s="365"/>
      <c r="C93" s="375"/>
      <c r="D93" s="375"/>
      <c r="E93" s="366"/>
      <c r="F93" s="367" t="str">
        <f t="shared" si="18"/>
        <v>Ingrese el campo Tipo</v>
      </c>
      <c r="G93" s="348"/>
      <c r="H93" s="349"/>
      <c r="I93" s="358"/>
      <c r="J93" s="351"/>
      <c r="N93" s="354">
        <f t="shared" si="19"/>
        <v>0</v>
      </c>
      <c r="O93" s="354">
        <f t="shared" si="20"/>
        <v>0</v>
      </c>
      <c r="P93" s="354">
        <f t="shared" si="21"/>
        <v>0</v>
      </c>
      <c r="Q93" s="354">
        <f t="shared" si="22"/>
        <v>0</v>
      </c>
      <c r="R93" s="354">
        <f t="shared" si="23"/>
        <v>0</v>
      </c>
      <c r="S93" s="354">
        <f t="shared" si="24"/>
        <v>0</v>
      </c>
      <c r="T93" s="354">
        <f t="shared" si="25"/>
        <v>0</v>
      </c>
      <c r="U93" s="510">
        <f t="shared" si="26"/>
        <v>0</v>
      </c>
      <c r="V93" s="354">
        <f t="shared" si="27"/>
        <v>0</v>
      </c>
      <c r="W93" s="354">
        <f t="shared" si="28"/>
        <v>0</v>
      </c>
      <c r="X93" s="354">
        <f t="shared" si="29"/>
        <v>0</v>
      </c>
      <c r="Y93" s="354">
        <f t="shared" si="30"/>
        <v>0</v>
      </c>
      <c r="Z93" s="354">
        <f t="shared" si="31"/>
        <v>0</v>
      </c>
      <c r="AA93" s="354">
        <f t="shared" si="32"/>
        <v>0</v>
      </c>
      <c r="AB93" s="354">
        <f t="shared" si="33"/>
        <v>0</v>
      </c>
      <c r="AE93" s="437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438"/>
    </row>
    <row r="94" spans="1:45" s="143" customFormat="1" ht="39" customHeight="1">
      <c r="A94" s="355">
        <v>80</v>
      </c>
      <c r="B94" s="365"/>
      <c r="C94" s="375"/>
      <c r="D94" s="375"/>
      <c r="E94" s="366"/>
      <c r="F94" s="367" t="str">
        <f t="shared" si="18"/>
        <v>Ingrese el campo Tipo</v>
      </c>
      <c r="G94" s="348"/>
      <c r="H94" s="349"/>
      <c r="I94" s="358"/>
      <c r="J94" s="351"/>
      <c r="N94" s="354">
        <f t="shared" si="19"/>
        <v>0</v>
      </c>
      <c r="O94" s="354">
        <f t="shared" si="20"/>
        <v>0</v>
      </c>
      <c r="P94" s="354">
        <f t="shared" si="21"/>
        <v>0</v>
      </c>
      <c r="Q94" s="354">
        <f t="shared" si="22"/>
        <v>0</v>
      </c>
      <c r="R94" s="354">
        <f t="shared" si="23"/>
        <v>0</v>
      </c>
      <c r="S94" s="354">
        <f t="shared" si="24"/>
        <v>0</v>
      </c>
      <c r="T94" s="354">
        <f t="shared" si="25"/>
        <v>0</v>
      </c>
      <c r="U94" s="510">
        <f t="shared" si="26"/>
        <v>0</v>
      </c>
      <c r="V94" s="354">
        <f t="shared" si="27"/>
        <v>0</v>
      </c>
      <c r="W94" s="354">
        <f t="shared" si="28"/>
        <v>0</v>
      </c>
      <c r="X94" s="354">
        <f t="shared" si="29"/>
        <v>0</v>
      </c>
      <c r="Y94" s="354">
        <f t="shared" si="30"/>
        <v>0</v>
      </c>
      <c r="Z94" s="354">
        <f t="shared" si="31"/>
        <v>0</v>
      </c>
      <c r="AA94" s="354">
        <f t="shared" si="32"/>
        <v>0</v>
      </c>
      <c r="AB94" s="354">
        <f t="shared" si="33"/>
        <v>0</v>
      </c>
      <c r="AE94" s="437"/>
      <c r="AF94" s="354"/>
      <c r="AG94" s="354"/>
      <c r="AH94" s="354"/>
      <c r="AI94" s="354"/>
      <c r="AJ94" s="354"/>
      <c r="AK94" s="354"/>
      <c r="AL94" s="354"/>
      <c r="AM94" s="354"/>
      <c r="AN94" s="354"/>
      <c r="AO94" s="354"/>
      <c r="AP94" s="354"/>
      <c r="AQ94" s="354"/>
      <c r="AR94" s="354"/>
      <c r="AS94" s="438"/>
    </row>
    <row r="95" spans="1:45" s="143" customFormat="1" ht="39" customHeight="1">
      <c r="A95" s="355">
        <v>81</v>
      </c>
      <c r="B95" s="365"/>
      <c r="C95" s="375"/>
      <c r="D95" s="375"/>
      <c r="E95" s="366"/>
      <c r="F95" s="367" t="str">
        <f t="shared" si="18"/>
        <v>Ingrese el campo Tipo</v>
      </c>
      <c r="G95" s="348"/>
      <c r="H95" s="349"/>
      <c r="I95" s="358"/>
      <c r="J95" s="351"/>
      <c r="N95" s="354">
        <f t="shared" si="19"/>
        <v>0</v>
      </c>
      <c r="O95" s="354">
        <f t="shared" si="20"/>
        <v>0</v>
      </c>
      <c r="P95" s="354">
        <f t="shared" si="21"/>
        <v>0</v>
      </c>
      <c r="Q95" s="354">
        <f t="shared" si="22"/>
        <v>0</v>
      </c>
      <c r="R95" s="354">
        <f t="shared" si="23"/>
        <v>0</v>
      </c>
      <c r="S95" s="354">
        <f t="shared" si="24"/>
        <v>0</v>
      </c>
      <c r="T95" s="354">
        <f t="shared" si="25"/>
        <v>0</v>
      </c>
      <c r="U95" s="510">
        <f t="shared" si="26"/>
        <v>0</v>
      </c>
      <c r="V95" s="354">
        <f t="shared" si="27"/>
        <v>0</v>
      </c>
      <c r="W95" s="354">
        <f t="shared" si="28"/>
        <v>0</v>
      </c>
      <c r="X95" s="354">
        <f t="shared" si="29"/>
        <v>0</v>
      </c>
      <c r="Y95" s="354">
        <f t="shared" si="30"/>
        <v>0</v>
      </c>
      <c r="Z95" s="354">
        <f t="shared" si="31"/>
        <v>0</v>
      </c>
      <c r="AA95" s="354">
        <f t="shared" si="32"/>
        <v>0</v>
      </c>
      <c r="AB95" s="354">
        <f t="shared" si="33"/>
        <v>0</v>
      </c>
      <c r="AE95" s="437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354"/>
      <c r="AR95" s="354"/>
      <c r="AS95" s="438"/>
    </row>
    <row r="96" spans="1:45" s="143" customFormat="1" ht="39" customHeight="1">
      <c r="A96" s="355">
        <v>82</v>
      </c>
      <c r="B96" s="365"/>
      <c r="C96" s="375"/>
      <c r="D96" s="375"/>
      <c r="E96" s="366"/>
      <c r="F96" s="367" t="str">
        <f t="shared" si="18"/>
        <v>Ingrese el campo Tipo</v>
      </c>
      <c r="G96" s="348"/>
      <c r="H96" s="349"/>
      <c r="I96" s="358"/>
      <c r="J96" s="351"/>
      <c r="N96" s="354">
        <f t="shared" si="19"/>
        <v>0</v>
      </c>
      <c r="O96" s="354">
        <f t="shared" si="20"/>
        <v>0</v>
      </c>
      <c r="P96" s="354">
        <f t="shared" si="21"/>
        <v>0</v>
      </c>
      <c r="Q96" s="354">
        <f t="shared" si="22"/>
        <v>0</v>
      </c>
      <c r="R96" s="354">
        <f t="shared" si="23"/>
        <v>0</v>
      </c>
      <c r="S96" s="354">
        <f t="shared" si="24"/>
        <v>0</v>
      </c>
      <c r="T96" s="354">
        <f t="shared" si="25"/>
        <v>0</v>
      </c>
      <c r="U96" s="510">
        <f t="shared" si="26"/>
        <v>0</v>
      </c>
      <c r="V96" s="354">
        <f t="shared" si="27"/>
        <v>0</v>
      </c>
      <c r="W96" s="354">
        <f t="shared" si="28"/>
        <v>0</v>
      </c>
      <c r="X96" s="354">
        <f t="shared" si="29"/>
        <v>0</v>
      </c>
      <c r="Y96" s="354">
        <f t="shared" si="30"/>
        <v>0</v>
      </c>
      <c r="Z96" s="354">
        <f t="shared" si="31"/>
        <v>0</v>
      </c>
      <c r="AA96" s="354">
        <f t="shared" si="32"/>
        <v>0</v>
      </c>
      <c r="AB96" s="354">
        <f t="shared" si="33"/>
        <v>0</v>
      </c>
      <c r="AE96" s="437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438"/>
    </row>
    <row r="97" spans="1:45" s="143" customFormat="1" ht="39" customHeight="1">
      <c r="A97" s="355">
        <v>83</v>
      </c>
      <c r="B97" s="365"/>
      <c r="C97" s="375"/>
      <c r="D97" s="375"/>
      <c r="E97" s="366"/>
      <c r="F97" s="367" t="str">
        <f t="shared" si="18"/>
        <v>Ingrese el campo Tipo</v>
      </c>
      <c r="G97" s="348"/>
      <c r="H97" s="349"/>
      <c r="I97" s="358"/>
      <c r="J97" s="351"/>
      <c r="N97" s="354">
        <f t="shared" si="19"/>
        <v>0</v>
      </c>
      <c r="O97" s="354">
        <f t="shared" si="20"/>
        <v>0</v>
      </c>
      <c r="P97" s="354">
        <f t="shared" si="21"/>
        <v>0</v>
      </c>
      <c r="Q97" s="354">
        <f t="shared" si="22"/>
        <v>0</v>
      </c>
      <c r="R97" s="354">
        <f t="shared" si="23"/>
        <v>0</v>
      </c>
      <c r="S97" s="354">
        <f t="shared" si="24"/>
        <v>0</v>
      </c>
      <c r="T97" s="354">
        <f t="shared" si="25"/>
        <v>0</v>
      </c>
      <c r="U97" s="510">
        <f t="shared" si="26"/>
        <v>0</v>
      </c>
      <c r="V97" s="354">
        <f t="shared" si="27"/>
        <v>0</v>
      </c>
      <c r="W97" s="354">
        <f t="shared" si="28"/>
        <v>0</v>
      </c>
      <c r="X97" s="354">
        <f t="shared" si="29"/>
        <v>0</v>
      </c>
      <c r="Y97" s="354">
        <f t="shared" si="30"/>
        <v>0</v>
      </c>
      <c r="Z97" s="354">
        <f t="shared" si="31"/>
        <v>0</v>
      </c>
      <c r="AA97" s="354">
        <f t="shared" si="32"/>
        <v>0</v>
      </c>
      <c r="AB97" s="354">
        <f t="shared" si="33"/>
        <v>0</v>
      </c>
      <c r="AE97" s="437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438"/>
    </row>
    <row r="98" spans="1:45" s="143" customFormat="1" ht="39" customHeight="1">
      <c r="A98" s="355">
        <v>84</v>
      </c>
      <c r="B98" s="365"/>
      <c r="C98" s="375"/>
      <c r="D98" s="375"/>
      <c r="E98" s="366"/>
      <c r="F98" s="367" t="str">
        <f t="shared" si="18"/>
        <v>Ingrese el campo Tipo</v>
      </c>
      <c r="G98" s="348"/>
      <c r="H98" s="349"/>
      <c r="I98" s="358"/>
      <c r="J98" s="351"/>
      <c r="N98" s="354">
        <f t="shared" si="19"/>
        <v>0</v>
      </c>
      <c r="O98" s="354">
        <f t="shared" si="20"/>
        <v>0</v>
      </c>
      <c r="P98" s="354">
        <f t="shared" si="21"/>
        <v>0</v>
      </c>
      <c r="Q98" s="354">
        <f t="shared" si="22"/>
        <v>0</v>
      </c>
      <c r="R98" s="354">
        <f t="shared" si="23"/>
        <v>0</v>
      </c>
      <c r="S98" s="354">
        <f t="shared" si="24"/>
        <v>0</v>
      </c>
      <c r="T98" s="354">
        <f t="shared" si="25"/>
        <v>0</v>
      </c>
      <c r="U98" s="510">
        <f t="shared" si="26"/>
        <v>0</v>
      </c>
      <c r="V98" s="354">
        <f t="shared" si="27"/>
        <v>0</v>
      </c>
      <c r="W98" s="354">
        <f t="shared" si="28"/>
        <v>0</v>
      </c>
      <c r="X98" s="354">
        <f t="shared" si="29"/>
        <v>0</v>
      </c>
      <c r="Y98" s="354">
        <f t="shared" si="30"/>
        <v>0</v>
      </c>
      <c r="Z98" s="354">
        <f t="shared" si="31"/>
        <v>0</v>
      </c>
      <c r="AA98" s="354">
        <f t="shared" si="32"/>
        <v>0</v>
      </c>
      <c r="AB98" s="354">
        <f t="shared" si="33"/>
        <v>0</v>
      </c>
      <c r="AE98" s="437"/>
      <c r="AF98" s="354"/>
      <c r="AG98" s="354"/>
      <c r="AH98" s="354"/>
      <c r="AI98" s="354"/>
      <c r="AJ98" s="354"/>
      <c r="AK98" s="354"/>
      <c r="AL98" s="354"/>
      <c r="AM98" s="354"/>
      <c r="AN98" s="354"/>
      <c r="AO98" s="354"/>
      <c r="AP98" s="354"/>
      <c r="AQ98" s="354"/>
      <c r="AR98" s="354"/>
      <c r="AS98" s="438"/>
    </row>
    <row r="99" spans="1:45" s="143" customFormat="1" ht="39" customHeight="1">
      <c r="A99" s="355">
        <v>85</v>
      </c>
      <c r="B99" s="365"/>
      <c r="C99" s="375"/>
      <c r="D99" s="375"/>
      <c r="E99" s="366"/>
      <c r="F99" s="367" t="str">
        <f t="shared" si="18"/>
        <v>Ingrese el campo Tipo</v>
      </c>
      <c r="G99" s="348"/>
      <c r="H99" s="349"/>
      <c r="I99" s="358"/>
      <c r="J99" s="351"/>
      <c r="N99" s="354">
        <f t="shared" si="19"/>
        <v>0</v>
      </c>
      <c r="O99" s="354">
        <f t="shared" si="20"/>
        <v>0</v>
      </c>
      <c r="P99" s="354">
        <f t="shared" si="21"/>
        <v>0</v>
      </c>
      <c r="Q99" s="354">
        <f t="shared" si="22"/>
        <v>0</v>
      </c>
      <c r="R99" s="354">
        <f t="shared" si="23"/>
        <v>0</v>
      </c>
      <c r="S99" s="354">
        <f t="shared" si="24"/>
        <v>0</v>
      </c>
      <c r="T99" s="354">
        <f t="shared" si="25"/>
        <v>0</v>
      </c>
      <c r="U99" s="510">
        <f t="shared" si="26"/>
        <v>0</v>
      </c>
      <c r="V99" s="354">
        <f t="shared" si="27"/>
        <v>0</v>
      </c>
      <c r="W99" s="354">
        <f t="shared" si="28"/>
        <v>0</v>
      </c>
      <c r="X99" s="354">
        <f t="shared" si="29"/>
        <v>0</v>
      </c>
      <c r="Y99" s="354">
        <f t="shared" si="30"/>
        <v>0</v>
      </c>
      <c r="Z99" s="354">
        <f t="shared" si="31"/>
        <v>0</v>
      </c>
      <c r="AA99" s="354">
        <f t="shared" si="32"/>
        <v>0</v>
      </c>
      <c r="AB99" s="354">
        <f t="shared" si="33"/>
        <v>0</v>
      </c>
      <c r="AE99" s="437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438"/>
    </row>
    <row r="100" spans="1:45" s="143" customFormat="1" ht="39" customHeight="1">
      <c r="A100" s="355">
        <v>86</v>
      </c>
      <c r="B100" s="365"/>
      <c r="C100" s="375"/>
      <c r="D100" s="375"/>
      <c r="E100" s="366"/>
      <c r="F100" s="367" t="str">
        <f t="shared" si="18"/>
        <v>Ingrese el campo Tipo</v>
      </c>
      <c r="G100" s="348"/>
      <c r="H100" s="349"/>
      <c r="I100" s="358"/>
      <c r="J100" s="351"/>
      <c r="N100" s="354">
        <f t="shared" si="19"/>
        <v>0</v>
      </c>
      <c r="O100" s="354">
        <f t="shared" si="20"/>
        <v>0</v>
      </c>
      <c r="P100" s="354">
        <f t="shared" si="21"/>
        <v>0</v>
      </c>
      <c r="Q100" s="354">
        <f t="shared" si="22"/>
        <v>0</v>
      </c>
      <c r="R100" s="354">
        <f t="shared" si="23"/>
        <v>0</v>
      </c>
      <c r="S100" s="354">
        <f t="shared" si="24"/>
        <v>0</v>
      </c>
      <c r="T100" s="354">
        <f t="shared" si="25"/>
        <v>0</v>
      </c>
      <c r="U100" s="510">
        <f t="shared" si="26"/>
        <v>0</v>
      </c>
      <c r="V100" s="354">
        <f t="shared" si="27"/>
        <v>0</v>
      </c>
      <c r="W100" s="354">
        <f t="shared" si="28"/>
        <v>0</v>
      </c>
      <c r="X100" s="354">
        <f t="shared" si="29"/>
        <v>0</v>
      </c>
      <c r="Y100" s="354">
        <f t="shared" si="30"/>
        <v>0</v>
      </c>
      <c r="Z100" s="354">
        <f t="shared" si="31"/>
        <v>0</v>
      </c>
      <c r="AA100" s="354">
        <f t="shared" si="32"/>
        <v>0</v>
      </c>
      <c r="AB100" s="354">
        <f t="shared" si="33"/>
        <v>0</v>
      </c>
      <c r="AE100" s="437"/>
      <c r="AF100" s="354"/>
      <c r="AG100" s="354"/>
      <c r="AH100" s="354"/>
      <c r="AI100" s="354"/>
      <c r="AJ100" s="354"/>
      <c r="AK100" s="354"/>
      <c r="AL100" s="354"/>
      <c r="AM100" s="354"/>
      <c r="AN100" s="354"/>
      <c r="AO100" s="354"/>
      <c r="AP100" s="354"/>
      <c r="AQ100" s="354"/>
      <c r="AR100" s="354"/>
      <c r="AS100" s="438"/>
    </row>
    <row r="101" spans="1:45" s="143" customFormat="1" ht="39" customHeight="1">
      <c r="A101" s="355">
        <v>87</v>
      </c>
      <c r="B101" s="365"/>
      <c r="C101" s="375"/>
      <c r="D101" s="375"/>
      <c r="E101" s="366"/>
      <c r="F101" s="367" t="str">
        <f t="shared" si="18"/>
        <v>Ingrese el campo Tipo</v>
      </c>
      <c r="G101" s="348"/>
      <c r="H101" s="349"/>
      <c r="I101" s="358"/>
      <c r="J101" s="351"/>
      <c r="N101" s="354">
        <f t="shared" si="19"/>
        <v>0</v>
      </c>
      <c r="O101" s="354">
        <f t="shared" si="20"/>
        <v>0</v>
      </c>
      <c r="P101" s="354">
        <f t="shared" si="21"/>
        <v>0</v>
      </c>
      <c r="Q101" s="354">
        <f t="shared" si="22"/>
        <v>0</v>
      </c>
      <c r="R101" s="354">
        <f t="shared" si="23"/>
        <v>0</v>
      </c>
      <c r="S101" s="354">
        <f t="shared" si="24"/>
        <v>0</v>
      </c>
      <c r="T101" s="354">
        <f t="shared" si="25"/>
        <v>0</v>
      </c>
      <c r="U101" s="510">
        <f t="shared" si="26"/>
        <v>0</v>
      </c>
      <c r="V101" s="354">
        <f t="shared" si="27"/>
        <v>0</v>
      </c>
      <c r="W101" s="354">
        <f t="shared" si="28"/>
        <v>0</v>
      </c>
      <c r="X101" s="354">
        <f t="shared" si="29"/>
        <v>0</v>
      </c>
      <c r="Y101" s="354">
        <f t="shared" si="30"/>
        <v>0</v>
      </c>
      <c r="Z101" s="354">
        <f t="shared" si="31"/>
        <v>0</v>
      </c>
      <c r="AA101" s="354">
        <f t="shared" si="32"/>
        <v>0</v>
      </c>
      <c r="AB101" s="354">
        <f t="shared" si="33"/>
        <v>0</v>
      </c>
      <c r="AE101" s="437"/>
      <c r="AF101" s="354"/>
      <c r="AG101" s="354"/>
      <c r="AH101" s="354"/>
      <c r="AI101" s="354"/>
      <c r="AJ101" s="354"/>
      <c r="AK101" s="354"/>
      <c r="AL101" s="354"/>
      <c r="AM101" s="354"/>
      <c r="AN101" s="354"/>
      <c r="AO101" s="354"/>
      <c r="AP101" s="354"/>
      <c r="AQ101" s="354"/>
      <c r="AR101" s="354"/>
      <c r="AS101" s="438"/>
    </row>
    <row r="102" spans="1:45" s="143" customFormat="1" ht="39" customHeight="1">
      <c r="A102" s="355">
        <v>88</v>
      </c>
      <c r="B102" s="365"/>
      <c r="C102" s="375"/>
      <c r="D102" s="375"/>
      <c r="E102" s="366"/>
      <c r="F102" s="367" t="str">
        <f t="shared" si="18"/>
        <v>Ingrese el campo Tipo</v>
      </c>
      <c r="G102" s="348"/>
      <c r="H102" s="349"/>
      <c r="I102" s="358"/>
      <c r="J102" s="351"/>
      <c r="N102" s="354">
        <f t="shared" si="19"/>
        <v>0</v>
      </c>
      <c r="O102" s="354">
        <f t="shared" si="20"/>
        <v>0</v>
      </c>
      <c r="P102" s="354">
        <f t="shared" si="21"/>
        <v>0</v>
      </c>
      <c r="Q102" s="354">
        <f t="shared" si="22"/>
        <v>0</v>
      </c>
      <c r="R102" s="354">
        <f t="shared" si="23"/>
        <v>0</v>
      </c>
      <c r="S102" s="354">
        <f t="shared" si="24"/>
        <v>0</v>
      </c>
      <c r="T102" s="354">
        <f t="shared" si="25"/>
        <v>0</v>
      </c>
      <c r="U102" s="510">
        <f t="shared" si="26"/>
        <v>0</v>
      </c>
      <c r="V102" s="354">
        <f t="shared" si="27"/>
        <v>0</v>
      </c>
      <c r="W102" s="354">
        <f t="shared" si="28"/>
        <v>0</v>
      </c>
      <c r="X102" s="354">
        <f t="shared" si="29"/>
        <v>0</v>
      </c>
      <c r="Y102" s="354">
        <f t="shared" si="30"/>
        <v>0</v>
      </c>
      <c r="Z102" s="354">
        <f t="shared" si="31"/>
        <v>0</v>
      </c>
      <c r="AA102" s="354">
        <f t="shared" si="32"/>
        <v>0</v>
      </c>
      <c r="AB102" s="354">
        <f t="shared" si="33"/>
        <v>0</v>
      </c>
      <c r="AE102" s="437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438"/>
    </row>
    <row r="103" spans="1:45" s="143" customFormat="1" ht="39" customHeight="1">
      <c r="A103" s="355">
        <v>89</v>
      </c>
      <c r="B103" s="365"/>
      <c r="C103" s="375"/>
      <c r="D103" s="375"/>
      <c r="E103" s="366"/>
      <c r="F103" s="367" t="str">
        <f t="shared" si="18"/>
        <v>Ingrese el campo Tipo</v>
      </c>
      <c r="G103" s="348"/>
      <c r="H103" s="349"/>
      <c r="I103" s="358"/>
      <c r="J103" s="351"/>
      <c r="N103" s="354">
        <f t="shared" si="19"/>
        <v>0</v>
      </c>
      <c r="O103" s="354">
        <f t="shared" si="20"/>
        <v>0</v>
      </c>
      <c r="P103" s="354">
        <f t="shared" si="21"/>
        <v>0</v>
      </c>
      <c r="Q103" s="354">
        <f t="shared" si="22"/>
        <v>0</v>
      </c>
      <c r="R103" s="354">
        <f t="shared" si="23"/>
        <v>0</v>
      </c>
      <c r="S103" s="354">
        <f t="shared" si="24"/>
        <v>0</v>
      </c>
      <c r="T103" s="354">
        <f t="shared" si="25"/>
        <v>0</v>
      </c>
      <c r="U103" s="510">
        <f t="shared" si="26"/>
        <v>0</v>
      </c>
      <c r="V103" s="354">
        <f t="shared" si="27"/>
        <v>0</v>
      </c>
      <c r="W103" s="354">
        <f t="shared" si="28"/>
        <v>0</v>
      </c>
      <c r="X103" s="354">
        <f t="shared" si="29"/>
        <v>0</v>
      </c>
      <c r="Y103" s="354">
        <f t="shared" si="30"/>
        <v>0</v>
      </c>
      <c r="Z103" s="354">
        <f t="shared" si="31"/>
        <v>0</v>
      </c>
      <c r="AA103" s="354">
        <f t="shared" si="32"/>
        <v>0</v>
      </c>
      <c r="AB103" s="354">
        <f t="shared" si="33"/>
        <v>0</v>
      </c>
      <c r="AE103" s="437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438"/>
    </row>
    <row r="104" spans="1:45" s="143" customFormat="1" ht="39" customHeight="1">
      <c r="A104" s="355">
        <v>90</v>
      </c>
      <c r="B104" s="365"/>
      <c r="C104" s="375"/>
      <c r="D104" s="375"/>
      <c r="E104" s="366"/>
      <c r="F104" s="367" t="str">
        <f t="shared" si="18"/>
        <v>Ingrese el campo Tipo</v>
      </c>
      <c r="G104" s="348"/>
      <c r="H104" s="349"/>
      <c r="I104" s="358"/>
      <c r="J104" s="351"/>
      <c r="N104" s="354">
        <f t="shared" si="19"/>
        <v>0</v>
      </c>
      <c r="O104" s="354">
        <f t="shared" si="20"/>
        <v>0</v>
      </c>
      <c r="P104" s="354">
        <f t="shared" si="21"/>
        <v>0</v>
      </c>
      <c r="Q104" s="354">
        <f t="shared" si="22"/>
        <v>0</v>
      </c>
      <c r="R104" s="354">
        <f t="shared" si="23"/>
        <v>0</v>
      </c>
      <c r="S104" s="354">
        <f t="shared" si="24"/>
        <v>0</v>
      </c>
      <c r="T104" s="354">
        <f t="shared" si="25"/>
        <v>0</v>
      </c>
      <c r="U104" s="510">
        <f t="shared" si="26"/>
        <v>0</v>
      </c>
      <c r="V104" s="354">
        <f t="shared" si="27"/>
        <v>0</v>
      </c>
      <c r="W104" s="354">
        <f t="shared" si="28"/>
        <v>0</v>
      </c>
      <c r="X104" s="354">
        <f t="shared" si="29"/>
        <v>0</v>
      </c>
      <c r="Y104" s="354">
        <f t="shared" si="30"/>
        <v>0</v>
      </c>
      <c r="Z104" s="354">
        <f t="shared" si="31"/>
        <v>0</v>
      </c>
      <c r="AA104" s="354">
        <f t="shared" si="32"/>
        <v>0</v>
      </c>
      <c r="AB104" s="354">
        <f t="shared" si="33"/>
        <v>0</v>
      </c>
      <c r="AE104" s="437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  <c r="AP104" s="354"/>
      <c r="AQ104" s="354"/>
      <c r="AR104" s="354"/>
      <c r="AS104" s="438"/>
    </row>
    <row r="105" spans="1:45" s="143" customFormat="1" ht="39" customHeight="1">
      <c r="A105" s="355">
        <v>91</v>
      </c>
      <c r="B105" s="365"/>
      <c r="C105" s="375"/>
      <c r="D105" s="375"/>
      <c r="E105" s="366"/>
      <c r="F105" s="367" t="str">
        <f t="shared" si="18"/>
        <v>Ingrese el campo Tipo</v>
      </c>
      <c r="G105" s="348"/>
      <c r="H105" s="349"/>
      <c r="I105" s="358"/>
      <c r="J105" s="351"/>
      <c r="N105" s="354">
        <f t="shared" si="19"/>
        <v>0</v>
      </c>
      <c r="O105" s="354">
        <f t="shared" si="20"/>
        <v>0</v>
      </c>
      <c r="P105" s="354">
        <f t="shared" si="21"/>
        <v>0</v>
      </c>
      <c r="Q105" s="354">
        <f t="shared" si="22"/>
        <v>0</v>
      </c>
      <c r="R105" s="354">
        <f t="shared" si="23"/>
        <v>0</v>
      </c>
      <c r="S105" s="354">
        <f t="shared" si="24"/>
        <v>0</v>
      </c>
      <c r="T105" s="354">
        <f t="shared" si="25"/>
        <v>0</v>
      </c>
      <c r="U105" s="510">
        <f t="shared" si="26"/>
        <v>0</v>
      </c>
      <c r="V105" s="354">
        <f t="shared" si="27"/>
        <v>0</v>
      </c>
      <c r="W105" s="354">
        <f t="shared" si="28"/>
        <v>0</v>
      </c>
      <c r="X105" s="354">
        <f t="shared" si="29"/>
        <v>0</v>
      </c>
      <c r="Y105" s="354">
        <f t="shared" si="30"/>
        <v>0</v>
      </c>
      <c r="Z105" s="354">
        <f t="shared" si="31"/>
        <v>0</v>
      </c>
      <c r="AA105" s="354">
        <f t="shared" si="32"/>
        <v>0</v>
      </c>
      <c r="AB105" s="354">
        <f t="shared" si="33"/>
        <v>0</v>
      </c>
      <c r="AE105" s="437"/>
      <c r="AF105" s="354"/>
      <c r="AG105" s="354"/>
      <c r="AH105" s="354"/>
      <c r="AI105" s="354"/>
      <c r="AJ105" s="354"/>
      <c r="AK105" s="354"/>
      <c r="AL105" s="354"/>
      <c r="AM105" s="354"/>
      <c r="AN105" s="354"/>
      <c r="AO105" s="354"/>
      <c r="AP105" s="354"/>
      <c r="AQ105" s="354"/>
      <c r="AR105" s="354"/>
      <c r="AS105" s="438"/>
    </row>
    <row r="106" spans="1:45" s="143" customFormat="1" ht="39" customHeight="1">
      <c r="A106" s="355">
        <v>92</v>
      </c>
      <c r="B106" s="365"/>
      <c r="C106" s="375"/>
      <c r="D106" s="375"/>
      <c r="E106" s="366"/>
      <c r="F106" s="367" t="str">
        <f t="shared" si="18"/>
        <v>Ingrese el campo Tipo</v>
      </c>
      <c r="G106" s="348"/>
      <c r="H106" s="349"/>
      <c r="I106" s="358"/>
      <c r="J106" s="351"/>
      <c r="N106" s="354">
        <f t="shared" si="19"/>
        <v>0</v>
      </c>
      <c r="O106" s="354">
        <f t="shared" si="20"/>
        <v>0</v>
      </c>
      <c r="P106" s="354">
        <f t="shared" si="21"/>
        <v>0</v>
      </c>
      <c r="Q106" s="354">
        <f t="shared" si="22"/>
        <v>0</v>
      </c>
      <c r="R106" s="354">
        <f t="shared" si="23"/>
        <v>0</v>
      </c>
      <c r="S106" s="354">
        <f t="shared" si="24"/>
        <v>0</v>
      </c>
      <c r="T106" s="354">
        <f t="shared" si="25"/>
        <v>0</v>
      </c>
      <c r="U106" s="510">
        <f t="shared" si="26"/>
        <v>0</v>
      </c>
      <c r="V106" s="354">
        <f t="shared" si="27"/>
        <v>0</v>
      </c>
      <c r="W106" s="354">
        <f t="shared" si="28"/>
        <v>0</v>
      </c>
      <c r="X106" s="354">
        <f t="shared" si="29"/>
        <v>0</v>
      </c>
      <c r="Y106" s="354">
        <f t="shared" si="30"/>
        <v>0</v>
      </c>
      <c r="Z106" s="354">
        <f t="shared" si="31"/>
        <v>0</v>
      </c>
      <c r="AA106" s="354">
        <f t="shared" si="32"/>
        <v>0</v>
      </c>
      <c r="AB106" s="354">
        <f t="shared" si="33"/>
        <v>0</v>
      </c>
      <c r="AE106" s="437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438"/>
    </row>
    <row r="107" spans="1:45" s="143" customFormat="1" ht="39" customHeight="1">
      <c r="A107" s="355">
        <v>93</v>
      </c>
      <c r="B107" s="365"/>
      <c r="C107" s="375"/>
      <c r="D107" s="375"/>
      <c r="E107" s="366"/>
      <c r="F107" s="367" t="str">
        <f t="shared" si="18"/>
        <v>Ingrese el campo Tipo</v>
      </c>
      <c r="G107" s="348"/>
      <c r="H107" s="349"/>
      <c r="I107" s="358"/>
      <c r="J107" s="351"/>
      <c r="N107" s="354">
        <f t="shared" si="19"/>
        <v>0</v>
      </c>
      <c r="O107" s="354">
        <f t="shared" si="20"/>
        <v>0</v>
      </c>
      <c r="P107" s="354">
        <f t="shared" si="21"/>
        <v>0</v>
      </c>
      <c r="Q107" s="354">
        <f t="shared" si="22"/>
        <v>0</v>
      </c>
      <c r="R107" s="354">
        <f t="shared" si="23"/>
        <v>0</v>
      </c>
      <c r="S107" s="354">
        <f t="shared" si="24"/>
        <v>0</v>
      </c>
      <c r="T107" s="354">
        <f t="shared" si="25"/>
        <v>0</v>
      </c>
      <c r="U107" s="510">
        <f t="shared" si="26"/>
        <v>0</v>
      </c>
      <c r="V107" s="354">
        <f t="shared" si="27"/>
        <v>0</v>
      </c>
      <c r="W107" s="354">
        <f t="shared" si="28"/>
        <v>0</v>
      </c>
      <c r="X107" s="354">
        <f t="shared" si="29"/>
        <v>0</v>
      </c>
      <c r="Y107" s="354">
        <f t="shared" si="30"/>
        <v>0</v>
      </c>
      <c r="Z107" s="354">
        <f t="shared" si="31"/>
        <v>0</v>
      </c>
      <c r="AA107" s="354">
        <f t="shared" si="32"/>
        <v>0</v>
      </c>
      <c r="AB107" s="354">
        <f t="shared" si="33"/>
        <v>0</v>
      </c>
      <c r="AE107" s="437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  <c r="AP107" s="354"/>
      <c r="AQ107" s="354"/>
      <c r="AR107" s="354"/>
      <c r="AS107" s="438"/>
    </row>
    <row r="108" spans="1:45" s="143" customFormat="1" ht="39" customHeight="1">
      <c r="A108" s="355">
        <v>94</v>
      </c>
      <c r="B108" s="365"/>
      <c r="C108" s="375"/>
      <c r="D108" s="375"/>
      <c r="E108" s="366"/>
      <c r="F108" s="367" t="str">
        <f t="shared" si="18"/>
        <v>Ingrese el campo Tipo</v>
      </c>
      <c r="G108" s="348"/>
      <c r="H108" s="349"/>
      <c r="I108" s="358"/>
      <c r="J108" s="351"/>
      <c r="N108" s="354">
        <f t="shared" si="19"/>
        <v>0</v>
      </c>
      <c r="O108" s="354">
        <f t="shared" si="20"/>
        <v>0</v>
      </c>
      <c r="P108" s="354">
        <f t="shared" si="21"/>
        <v>0</v>
      </c>
      <c r="Q108" s="354">
        <f t="shared" si="22"/>
        <v>0</v>
      </c>
      <c r="R108" s="354">
        <f t="shared" si="23"/>
        <v>0</v>
      </c>
      <c r="S108" s="354">
        <f t="shared" si="24"/>
        <v>0</v>
      </c>
      <c r="T108" s="354">
        <f t="shared" si="25"/>
        <v>0</v>
      </c>
      <c r="U108" s="510">
        <f t="shared" si="26"/>
        <v>0</v>
      </c>
      <c r="V108" s="354">
        <f t="shared" si="27"/>
        <v>0</v>
      </c>
      <c r="W108" s="354">
        <f t="shared" si="28"/>
        <v>0</v>
      </c>
      <c r="X108" s="354">
        <f t="shared" si="29"/>
        <v>0</v>
      </c>
      <c r="Y108" s="354">
        <f t="shared" si="30"/>
        <v>0</v>
      </c>
      <c r="Z108" s="354">
        <f t="shared" si="31"/>
        <v>0</v>
      </c>
      <c r="AA108" s="354">
        <f t="shared" si="32"/>
        <v>0</v>
      </c>
      <c r="AB108" s="354">
        <f t="shared" si="33"/>
        <v>0</v>
      </c>
      <c r="AE108" s="437"/>
      <c r="AF108" s="354"/>
      <c r="AG108" s="354"/>
      <c r="AH108" s="354"/>
      <c r="AI108" s="354"/>
      <c r="AJ108" s="354"/>
      <c r="AK108" s="354"/>
      <c r="AL108" s="354"/>
      <c r="AM108" s="354"/>
      <c r="AN108" s="354"/>
      <c r="AO108" s="354"/>
      <c r="AP108" s="354"/>
      <c r="AQ108" s="354"/>
      <c r="AR108" s="354"/>
      <c r="AS108" s="438"/>
    </row>
    <row r="109" spans="1:45" s="143" customFormat="1" ht="39" customHeight="1">
      <c r="A109" s="355">
        <v>95</v>
      </c>
      <c r="B109" s="365"/>
      <c r="C109" s="375"/>
      <c r="D109" s="375"/>
      <c r="E109" s="366"/>
      <c r="F109" s="367" t="str">
        <f t="shared" si="18"/>
        <v>Ingrese el campo Tipo</v>
      </c>
      <c r="G109" s="348"/>
      <c r="H109" s="349"/>
      <c r="I109" s="358"/>
      <c r="J109" s="351"/>
      <c r="N109" s="354">
        <f t="shared" si="19"/>
        <v>0</v>
      </c>
      <c r="O109" s="354">
        <f t="shared" si="20"/>
        <v>0</v>
      </c>
      <c r="P109" s="354">
        <f t="shared" si="21"/>
        <v>0</v>
      </c>
      <c r="Q109" s="354">
        <f t="shared" si="22"/>
        <v>0</v>
      </c>
      <c r="R109" s="354">
        <f t="shared" si="23"/>
        <v>0</v>
      </c>
      <c r="S109" s="354">
        <f t="shared" si="24"/>
        <v>0</v>
      </c>
      <c r="T109" s="354">
        <f t="shared" si="25"/>
        <v>0</v>
      </c>
      <c r="U109" s="510">
        <f t="shared" si="26"/>
        <v>0</v>
      </c>
      <c r="V109" s="354">
        <f t="shared" si="27"/>
        <v>0</v>
      </c>
      <c r="W109" s="354">
        <f t="shared" si="28"/>
        <v>0</v>
      </c>
      <c r="X109" s="354">
        <f t="shared" si="29"/>
        <v>0</v>
      </c>
      <c r="Y109" s="354">
        <f t="shared" si="30"/>
        <v>0</v>
      </c>
      <c r="Z109" s="354">
        <f t="shared" si="31"/>
        <v>0</v>
      </c>
      <c r="AA109" s="354">
        <f t="shared" si="32"/>
        <v>0</v>
      </c>
      <c r="AB109" s="354">
        <f t="shared" si="33"/>
        <v>0</v>
      </c>
      <c r="AE109" s="437"/>
      <c r="AF109" s="354"/>
      <c r="AG109" s="354"/>
      <c r="AH109" s="354"/>
      <c r="AI109" s="354"/>
      <c r="AJ109" s="354"/>
      <c r="AK109" s="354"/>
      <c r="AL109" s="354"/>
      <c r="AM109" s="354"/>
      <c r="AN109" s="354"/>
      <c r="AO109" s="354"/>
      <c r="AP109" s="354"/>
      <c r="AQ109" s="354"/>
      <c r="AR109" s="354"/>
      <c r="AS109" s="438"/>
    </row>
    <row r="110" spans="1:45" s="143" customFormat="1" ht="39" customHeight="1">
      <c r="A110" s="355">
        <v>96</v>
      </c>
      <c r="B110" s="365"/>
      <c r="C110" s="375"/>
      <c r="D110" s="375"/>
      <c r="E110" s="366"/>
      <c r="F110" s="367" t="str">
        <f t="shared" si="18"/>
        <v>Ingrese el campo Tipo</v>
      </c>
      <c r="G110" s="348"/>
      <c r="H110" s="349"/>
      <c r="I110" s="358"/>
      <c r="J110" s="351"/>
      <c r="N110" s="354">
        <f t="shared" si="19"/>
        <v>0</v>
      </c>
      <c r="O110" s="354">
        <f t="shared" si="20"/>
        <v>0</v>
      </c>
      <c r="P110" s="354">
        <f t="shared" si="21"/>
        <v>0</v>
      </c>
      <c r="Q110" s="354">
        <f t="shared" si="22"/>
        <v>0</v>
      </c>
      <c r="R110" s="354">
        <f t="shared" si="23"/>
        <v>0</v>
      </c>
      <c r="S110" s="354">
        <f t="shared" si="24"/>
        <v>0</v>
      </c>
      <c r="T110" s="354">
        <f t="shared" si="25"/>
        <v>0</v>
      </c>
      <c r="U110" s="510">
        <f t="shared" si="26"/>
        <v>0</v>
      </c>
      <c r="V110" s="354">
        <f t="shared" si="27"/>
        <v>0</v>
      </c>
      <c r="W110" s="354">
        <f t="shared" si="28"/>
        <v>0</v>
      </c>
      <c r="X110" s="354">
        <f t="shared" si="29"/>
        <v>0</v>
      </c>
      <c r="Y110" s="354">
        <f t="shared" si="30"/>
        <v>0</v>
      </c>
      <c r="Z110" s="354">
        <f t="shared" si="31"/>
        <v>0</v>
      </c>
      <c r="AA110" s="354">
        <f t="shared" si="32"/>
        <v>0</v>
      </c>
      <c r="AB110" s="354">
        <f t="shared" si="33"/>
        <v>0</v>
      </c>
      <c r="AE110" s="437"/>
      <c r="AF110" s="354"/>
      <c r="AG110" s="354"/>
      <c r="AH110" s="354"/>
      <c r="AI110" s="354"/>
      <c r="AJ110" s="354"/>
      <c r="AK110" s="354"/>
      <c r="AL110" s="354"/>
      <c r="AM110" s="354"/>
      <c r="AN110" s="354"/>
      <c r="AO110" s="354"/>
      <c r="AP110" s="354"/>
      <c r="AQ110" s="354"/>
      <c r="AR110" s="354"/>
      <c r="AS110" s="438"/>
    </row>
    <row r="111" spans="1:45" s="143" customFormat="1" ht="39" customHeight="1">
      <c r="A111" s="355">
        <v>97</v>
      </c>
      <c r="B111" s="365"/>
      <c r="C111" s="375"/>
      <c r="D111" s="375"/>
      <c r="E111" s="366"/>
      <c r="F111" s="367" t="str">
        <f t="shared" si="18"/>
        <v>Ingrese el campo Tipo</v>
      </c>
      <c r="G111" s="348"/>
      <c r="H111" s="349"/>
      <c r="I111" s="358"/>
      <c r="J111" s="351"/>
      <c r="N111" s="354">
        <f t="shared" si="19"/>
        <v>0</v>
      </c>
      <c r="O111" s="354">
        <f t="shared" si="20"/>
        <v>0</v>
      </c>
      <c r="P111" s="354">
        <f t="shared" si="21"/>
        <v>0</v>
      </c>
      <c r="Q111" s="354">
        <f t="shared" si="22"/>
        <v>0</v>
      </c>
      <c r="R111" s="354">
        <f t="shared" si="23"/>
        <v>0</v>
      </c>
      <c r="S111" s="354">
        <f t="shared" si="24"/>
        <v>0</v>
      </c>
      <c r="T111" s="354">
        <f t="shared" si="25"/>
        <v>0</v>
      </c>
      <c r="U111" s="510">
        <f t="shared" si="26"/>
        <v>0</v>
      </c>
      <c r="V111" s="354">
        <f t="shared" si="27"/>
        <v>0</v>
      </c>
      <c r="W111" s="354">
        <f t="shared" si="28"/>
        <v>0</v>
      </c>
      <c r="X111" s="354">
        <f t="shared" si="29"/>
        <v>0</v>
      </c>
      <c r="Y111" s="354">
        <f t="shared" si="30"/>
        <v>0</v>
      </c>
      <c r="Z111" s="354">
        <f t="shared" si="31"/>
        <v>0</v>
      </c>
      <c r="AA111" s="354">
        <f t="shared" si="32"/>
        <v>0</v>
      </c>
      <c r="AB111" s="354">
        <f t="shared" si="33"/>
        <v>0</v>
      </c>
      <c r="AE111" s="437"/>
      <c r="AF111" s="354"/>
      <c r="AG111" s="354"/>
      <c r="AH111" s="354"/>
      <c r="AI111" s="354"/>
      <c r="AJ111" s="354"/>
      <c r="AK111" s="354"/>
      <c r="AL111" s="354"/>
      <c r="AM111" s="354"/>
      <c r="AN111" s="354"/>
      <c r="AO111" s="354"/>
      <c r="AP111" s="354"/>
      <c r="AQ111" s="354"/>
      <c r="AR111" s="354"/>
      <c r="AS111" s="438"/>
    </row>
    <row r="112" spans="1:45" s="143" customFormat="1" ht="39" customHeight="1">
      <c r="A112" s="355">
        <v>98</v>
      </c>
      <c r="B112" s="365"/>
      <c r="C112" s="375"/>
      <c r="D112" s="375"/>
      <c r="E112" s="366"/>
      <c r="F112" s="367" t="str">
        <f t="shared" si="18"/>
        <v>Ingrese el campo Tipo</v>
      </c>
      <c r="G112" s="348"/>
      <c r="H112" s="349"/>
      <c r="I112" s="358"/>
      <c r="J112" s="351"/>
      <c r="N112" s="354">
        <f t="shared" si="19"/>
        <v>0</v>
      </c>
      <c r="O112" s="354">
        <f t="shared" si="20"/>
        <v>0</v>
      </c>
      <c r="P112" s="354">
        <f t="shared" si="21"/>
        <v>0</v>
      </c>
      <c r="Q112" s="354">
        <f t="shared" si="22"/>
        <v>0</v>
      </c>
      <c r="R112" s="354">
        <f t="shared" si="23"/>
        <v>0</v>
      </c>
      <c r="S112" s="354">
        <f t="shared" si="24"/>
        <v>0</v>
      </c>
      <c r="T112" s="354">
        <f t="shared" si="25"/>
        <v>0</v>
      </c>
      <c r="U112" s="510">
        <f t="shared" si="26"/>
        <v>0</v>
      </c>
      <c r="V112" s="354">
        <f t="shared" si="27"/>
        <v>0</v>
      </c>
      <c r="W112" s="354">
        <f t="shared" si="28"/>
        <v>0</v>
      </c>
      <c r="X112" s="354">
        <f t="shared" si="29"/>
        <v>0</v>
      </c>
      <c r="Y112" s="354">
        <f t="shared" si="30"/>
        <v>0</v>
      </c>
      <c r="Z112" s="354">
        <f t="shared" si="31"/>
        <v>0</v>
      </c>
      <c r="AA112" s="354">
        <f t="shared" si="32"/>
        <v>0</v>
      </c>
      <c r="AB112" s="354">
        <f t="shared" si="33"/>
        <v>0</v>
      </c>
      <c r="AE112" s="437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/>
      <c r="AQ112" s="354"/>
      <c r="AR112" s="354"/>
      <c r="AS112" s="438"/>
    </row>
    <row r="113" spans="1:45" s="143" customFormat="1" ht="39" customHeight="1">
      <c r="A113" s="355">
        <v>99</v>
      </c>
      <c r="B113" s="365"/>
      <c r="C113" s="375"/>
      <c r="D113" s="375"/>
      <c r="E113" s="366"/>
      <c r="F113" s="367" t="str">
        <f t="shared" si="18"/>
        <v>Ingrese el campo Tipo</v>
      </c>
      <c r="G113" s="348"/>
      <c r="H113" s="349"/>
      <c r="I113" s="358"/>
      <c r="J113" s="351"/>
      <c r="N113" s="354">
        <f t="shared" si="19"/>
        <v>0</v>
      </c>
      <c r="O113" s="354">
        <f t="shared" si="20"/>
        <v>0</v>
      </c>
      <c r="P113" s="354">
        <f t="shared" si="21"/>
        <v>0</v>
      </c>
      <c r="Q113" s="354">
        <f t="shared" si="22"/>
        <v>0</v>
      </c>
      <c r="R113" s="354">
        <f t="shared" si="23"/>
        <v>0</v>
      </c>
      <c r="S113" s="354">
        <f t="shared" si="24"/>
        <v>0</v>
      </c>
      <c r="T113" s="354">
        <f t="shared" si="25"/>
        <v>0</v>
      </c>
      <c r="U113" s="510">
        <f t="shared" si="26"/>
        <v>0</v>
      </c>
      <c r="V113" s="354">
        <f t="shared" si="27"/>
        <v>0</v>
      </c>
      <c r="W113" s="354">
        <f t="shared" si="28"/>
        <v>0</v>
      </c>
      <c r="X113" s="354">
        <f t="shared" si="29"/>
        <v>0</v>
      </c>
      <c r="Y113" s="354">
        <f t="shared" si="30"/>
        <v>0</v>
      </c>
      <c r="Z113" s="354">
        <f t="shared" si="31"/>
        <v>0</v>
      </c>
      <c r="AA113" s="354">
        <f t="shared" si="32"/>
        <v>0</v>
      </c>
      <c r="AB113" s="354">
        <f t="shared" si="33"/>
        <v>0</v>
      </c>
      <c r="AE113" s="437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354"/>
      <c r="AQ113" s="354"/>
      <c r="AR113" s="354"/>
      <c r="AS113" s="438"/>
    </row>
    <row r="114" spans="1:45" s="143" customFormat="1" ht="39" customHeight="1" thickBot="1">
      <c r="A114" s="359">
        <v>100</v>
      </c>
      <c r="B114" s="372"/>
      <c r="C114" s="376"/>
      <c r="D114" s="376"/>
      <c r="E114" s="360"/>
      <c r="F114" s="373" t="str">
        <f t="shared" si="18"/>
        <v>Ingrese el campo Tipo</v>
      </c>
      <c r="G114" s="361"/>
      <c r="H114" s="362"/>
      <c r="I114" s="363"/>
      <c r="J114" s="364"/>
      <c r="N114" s="354">
        <f>IF(AND($B114="x",$E114=1),0,IF($E114=1,IF(AND($G114&gt;=6,$G114&lt;=12),1,0),0))</f>
        <v>0</v>
      </c>
      <c r="O114" s="354">
        <f>IF(AND($B114="x",$E114=1),0,IF($E114=1,IF(AND($G114&gt;=13,$G114&lt;=24),1,0),0))</f>
        <v>0</v>
      </c>
      <c r="P114" s="354">
        <f>IF(AND($B114="x",$E114=1),0,IF($E114=1,IF(AND($G114&gt;=25,$G114&lt;=40),1,0),0))</f>
        <v>0</v>
      </c>
      <c r="Q114" s="354">
        <f>IF(AND($B114="x",$E114=1),0,IF($E114=1,IF(AND($G114&gt;=41,$G114&lt;=60),1,0),0))</f>
        <v>0</v>
      </c>
      <c r="R114" s="354">
        <f>IF(AND($B114="x",$E114=1),0,IF($E114=1,IF(AND($G114&gt;=61,$G114&lt;=100),1,0),0))</f>
        <v>0</v>
      </c>
      <c r="S114" s="354">
        <f>IF(AND($B114="x",$E114=1),0,IF($E114=1,IF(AND($G114&gt;=101,$G114&lt;=200),1,0),0))</f>
        <v>0</v>
      </c>
      <c r="T114" s="354">
        <f>IF(AND($B114="x",$E114=1),0,IF($E114=1,IF(AND($G114&gt;=201,$G114&lt;=300),1,0),0))</f>
        <v>0</v>
      </c>
      <c r="U114" s="510">
        <f t="shared" si="26"/>
        <v>0</v>
      </c>
      <c r="V114" s="354">
        <f t="shared" si="27"/>
        <v>0</v>
      </c>
      <c r="W114" s="354">
        <f t="shared" si="28"/>
        <v>0</v>
      </c>
      <c r="X114" s="354">
        <f t="shared" si="29"/>
        <v>0</v>
      </c>
      <c r="Y114" s="354">
        <f t="shared" si="30"/>
        <v>0</v>
      </c>
      <c r="Z114" s="354">
        <f t="shared" si="31"/>
        <v>0</v>
      </c>
      <c r="AA114" s="354">
        <f t="shared" si="32"/>
        <v>0</v>
      </c>
      <c r="AB114" s="354">
        <f t="shared" si="33"/>
        <v>0</v>
      </c>
      <c r="AE114" s="439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1"/>
    </row>
    <row r="115" spans="13:28" ht="26.25" hidden="1" thickBot="1">
      <c r="M115" s="115" t="s">
        <v>112</v>
      </c>
      <c r="N115" s="5">
        <f aca="true" t="shared" si="34" ref="N115:AB115">SUM(N15:N114)</f>
        <v>0</v>
      </c>
      <c r="O115" s="5">
        <f t="shared" si="34"/>
        <v>0</v>
      </c>
      <c r="P115" s="5">
        <f t="shared" si="34"/>
        <v>0</v>
      </c>
      <c r="Q115" s="5">
        <f t="shared" si="34"/>
        <v>0</v>
      </c>
      <c r="R115" s="5">
        <f t="shared" si="34"/>
        <v>0</v>
      </c>
      <c r="S115" s="5">
        <f t="shared" si="34"/>
        <v>0</v>
      </c>
      <c r="T115" s="5">
        <f t="shared" si="34"/>
        <v>0</v>
      </c>
      <c r="U115" s="209">
        <f t="shared" si="34"/>
        <v>0</v>
      </c>
      <c r="V115" s="5">
        <f t="shared" si="34"/>
        <v>0</v>
      </c>
      <c r="W115" s="5">
        <f t="shared" si="34"/>
        <v>0</v>
      </c>
      <c r="X115" s="5">
        <f t="shared" si="34"/>
        <v>0</v>
      </c>
      <c r="Y115" s="5">
        <f t="shared" si="34"/>
        <v>0</v>
      </c>
      <c r="Z115" s="5">
        <f t="shared" si="34"/>
        <v>0</v>
      </c>
      <c r="AA115" s="5">
        <f t="shared" si="34"/>
        <v>0</v>
      </c>
      <c r="AB115" s="5">
        <f t="shared" si="34"/>
        <v>0</v>
      </c>
    </row>
    <row r="116" ht="12.75" hidden="1"/>
    <row r="117" ht="12.75" hidden="1">
      <c r="N117" s="128"/>
    </row>
    <row r="118" ht="12.75" hidden="1"/>
    <row r="119" ht="12.75" hidden="1"/>
    <row r="120" ht="12.75" hidden="1"/>
  </sheetData>
  <sheetProtection password="DFAF" sheet="1" objects="1" scenarios="1" selectLockedCells="1"/>
  <mergeCells count="14">
    <mergeCell ref="I13:I14"/>
    <mergeCell ref="A12:E12"/>
    <mergeCell ref="AE5:AS5"/>
    <mergeCell ref="AE13:AS13"/>
    <mergeCell ref="C13:C14"/>
    <mergeCell ref="D13:D14"/>
    <mergeCell ref="A5:E5"/>
    <mergeCell ref="A7:K7"/>
    <mergeCell ref="A8:K8"/>
    <mergeCell ref="E13:F13"/>
    <mergeCell ref="G13:G14"/>
    <mergeCell ref="A13:A14"/>
    <mergeCell ref="B13:B14"/>
    <mergeCell ref="H13:H14"/>
  </mergeCells>
  <dataValidations count="5">
    <dataValidation errorStyle="warning" type="date" operator="greaterThan" allowBlank="1" showInputMessage="1" showErrorMessage="1" errorTitle="Validación de datos" error="Se consideran las certificaciones a partir de 1990." sqref="I22:I23 H15:H114 I37">
      <formula1>32874</formula1>
    </dataValidation>
    <dataValidation operator="greaterThanOrEqual" allowBlank="1" prompt="&#10;" errorTitle="Error" error="La fecha ingresada es incorrecta." sqref="J15:J114 I38:I114 I24:I36 I15:I21"/>
    <dataValidation type="custom" allowBlank="1" showInputMessage="1" showErrorMessage="1" promptTitle="Valor permitido" prompt="Sólo puede ingresar x, en caso de ser Postítulo. " errorTitle="Valor no permitido" error="Sólo puede ingresar x, en caso de ser Postítulo. " sqref="B15:B114">
      <formula1>OR(B15=$U$13,B15=$U$12)</formula1>
    </dataValidation>
    <dataValidation type="whole" allowBlank="1" showInputMessage="1" showErrorMessage="1" errorTitle="Valor inválido" error="La cantidad de horas debe ser :&#10;igual o superior a 6&#10;Y&#10;menor a 300 hs." sqref="G39:G114 G15:G37">
      <formula1>6</formula1>
      <formula2>300</formula2>
    </dataValidation>
    <dataValidation type="whole" allowBlank="1" showInputMessage="1" showErrorMessage="1" promptTitle="Tipo de dato:" prompt="1: Elaboración&#10;2: Dictado&#10;&#10;" errorTitle="Tipo debe ser 1 o 2" error="1: Elaboración&#10;2: Dictado" sqref="E15:E114">
      <formula1>1</formula1>
      <formula2>2</formula2>
    </dataValidation>
  </dataValidations>
  <printOptions/>
  <pageMargins left="0.63" right="0.56" top="1" bottom="1" header="0" footer="0"/>
  <pageSetup horizontalDpi="300" verticalDpi="300" orientation="landscape" pageOrder="overThenDown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1"/>
  </sheetPr>
  <dimension ref="A1:AU124"/>
  <sheetViews>
    <sheetView showGridLines="0" zoomScale="75" zoomScaleNormal="75" workbookViewId="0" topLeftCell="A1">
      <selection activeCell="C35" sqref="C35"/>
    </sheetView>
  </sheetViews>
  <sheetFormatPr defaultColWidth="11.421875" defaultRowHeight="12.75"/>
  <cols>
    <col min="1" max="1" width="4.57421875" style="0" customWidth="1"/>
    <col min="2" max="2" width="47.8515625" style="0" customWidth="1"/>
    <col min="3" max="3" width="33.8515625" style="0" customWidth="1"/>
    <col min="4" max="4" width="12.8515625" style="0" customWidth="1"/>
    <col min="5" max="5" width="65.140625" style="0" customWidth="1"/>
    <col min="6" max="7" width="11.421875" style="0" hidden="1" customWidth="1"/>
    <col min="8" max="8" width="7.7109375" style="0" hidden="1" customWidth="1"/>
    <col min="9" max="9" width="29.8515625" style="0" hidden="1" customWidth="1"/>
    <col min="10" max="26" width="11.421875" style="0" hidden="1" customWidth="1"/>
    <col min="27" max="32" width="0" style="0" hidden="1" customWidth="1"/>
    <col min="33" max="47" width="10.7109375" style="0" customWidth="1"/>
  </cols>
  <sheetData>
    <row r="1" spans="1:47" ht="12.75">
      <c r="A1" s="26" t="str">
        <f>'1. DATOS PERSONALES'!A1</f>
        <v>Escuela N° 9-002 Normal Superior "Tomás Godoy Cruz"</v>
      </c>
      <c r="B1" s="27"/>
      <c r="C1" s="27"/>
      <c r="D1" s="27"/>
      <c r="E1" s="28"/>
      <c r="AG1" s="26" t="str">
        <f>A1</f>
        <v>Escuela N° 9-002 Normal Superior "Tomás Godoy Cruz"</v>
      </c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35"/>
    </row>
    <row r="2" spans="1:47" ht="12.75">
      <c r="A2" s="29" t="str">
        <f>'1. DATOS PERSONALES'!A2</f>
        <v>Grilla de Tabulación de Antecedentes de Aspirantes a Hs. Cátedras</v>
      </c>
      <c r="B2" s="10"/>
      <c r="C2" s="10"/>
      <c r="D2" s="10"/>
      <c r="E2" s="30"/>
      <c r="AG2" s="29" t="str">
        <f>A2</f>
        <v>Grilla de Tabulación de Antecedentes de Aspirantes a Hs. Cátedras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36"/>
    </row>
    <row r="3" spans="1:47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3"/>
      <c r="AG3" s="31" t="str">
        <f>A3</f>
        <v>Reemplazos y Suplencias 2010 para PROFESORADOS Y TECNICATURA - HCD Acta N 42/09</v>
      </c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37"/>
    </row>
    <row r="5" ht="13.5" thickBot="1"/>
    <row r="6" spans="1:47" ht="13.5" thickBot="1">
      <c r="A6" s="599" t="s">
        <v>248</v>
      </c>
      <c r="B6" s="600"/>
      <c r="C6" s="600"/>
      <c r="D6" s="600"/>
      <c r="E6" s="634"/>
      <c r="AG6" s="627" t="str">
        <f>A6</f>
        <v>9. TRABAJOS DE INVESTIGACIÓN (Desde 1995).</v>
      </c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9"/>
    </row>
    <row r="7" spans="1:47" ht="26.25" customHeight="1" thickBot="1">
      <c r="A7" s="630" t="s">
        <v>249</v>
      </c>
      <c r="B7" s="631"/>
      <c r="C7" s="631"/>
      <c r="D7" s="631"/>
      <c r="E7" s="632"/>
      <c r="F7" s="442"/>
      <c r="G7" s="442"/>
      <c r="H7" s="443"/>
      <c r="AG7" s="587" t="str">
        <f>A7</f>
        <v>Parte A
Nota: Será tabulado cada trabajo de investigación concluído, con informe final, y aquellos que sean avalados y/o subsidiados por instituciones especializadas. </v>
      </c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9"/>
    </row>
    <row r="8" ht="22.5" customHeight="1">
      <c r="A8" s="142" t="s">
        <v>141</v>
      </c>
    </row>
    <row r="9" spans="1:3" ht="13.5" thickBot="1">
      <c r="A9" s="25"/>
      <c r="B9" s="24"/>
      <c r="C9" s="24"/>
    </row>
    <row r="10" spans="1:47" ht="13.5" thickBot="1">
      <c r="A10" s="636" t="s">
        <v>55</v>
      </c>
      <c r="B10" s="579" t="s">
        <v>137</v>
      </c>
      <c r="C10" s="579" t="s">
        <v>138</v>
      </c>
      <c r="D10" s="635" t="s">
        <v>139</v>
      </c>
      <c r="E10" s="581"/>
      <c r="F10" s="579" t="s">
        <v>20</v>
      </c>
      <c r="H10" s="633" t="s">
        <v>65</v>
      </c>
      <c r="I10" s="633"/>
      <c r="J10" s="152" t="s">
        <v>102</v>
      </c>
      <c r="L10" s="195" t="s">
        <v>131</v>
      </c>
      <c r="M10" s="195" t="s">
        <v>132</v>
      </c>
      <c r="N10" s="195" t="s">
        <v>133</v>
      </c>
      <c r="O10" s="196"/>
      <c r="AG10" s="639" t="str">
        <f>'2. 3. 4. TÍTULOS y POSTIT.'!N6</f>
        <v>Código del Espacio Curricular al que se Postula </v>
      </c>
      <c r="AH10" s="640"/>
      <c r="AI10" s="640"/>
      <c r="AJ10" s="640"/>
      <c r="AK10" s="640"/>
      <c r="AL10" s="640"/>
      <c r="AM10" s="640"/>
      <c r="AN10" s="640"/>
      <c r="AO10" s="640"/>
      <c r="AP10" s="640"/>
      <c r="AQ10" s="640"/>
      <c r="AR10" s="640"/>
      <c r="AS10" s="640"/>
      <c r="AT10" s="640"/>
      <c r="AU10" s="641"/>
    </row>
    <row r="11" spans="1:47" ht="22.5" customHeight="1" thickBot="1">
      <c r="A11" s="637"/>
      <c r="B11" s="580"/>
      <c r="C11" s="580"/>
      <c r="D11" s="149" t="s">
        <v>17</v>
      </c>
      <c r="E11" s="149" t="s">
        <v>140</v>
      </c>
      <c r="F11" s="580"/>
      <c r="H11" s="109">
        <v>0</v>
      </c>
      <c r="I11" s="5" t="s">
        <v>142</v>
      </c>
      <c r="J11" s="5">
        <v>0</v>
      </c>
      <c r="L11" s="196"/>
      <c r="M11" s="196"/>
      <c r="N11" s="196"/>
      <c r="O11" s="196"/>
      <c r="AG11" s="427">
        <f>'2. 3. 4. TÍTULOS y POSTIT.'!N7</f>
        <v>0</v>
      </c>
      <c r="AH11" s="427">
        <f>'2. 3. 4. TÍTULOS y POSTIT.'!O7</f>
        <v>0</v>
      </c>
      <c r="AI11" s="427">
        <f>'2. 3. 4. TÍTULOS y POSTIT.'!P7</f>
        <v>0</v>
      </c>
      <c r="AJ11" s="427">
        <f>'2. 3. 4. TÍTULOS y POSTIT.'!Q7</f>
        <v>0</v>
      </c>
      <c r="AK11" s="427">
        <f>'2. 3. 4. TÍTULOS y POSTIT.'!R7</f>
        <v>0</v>
      </c>
      <c r="AL11" s="427">
        <f>'2. 3. 4. TÍTULOS y POSTIT.'!S7</f>
        <v>0</v>
      </c>
      <c r="AM11" s="427">
        <f>'2. 3. 4. TÍTULOS y POSTIT.'!T7</f>
        <v>0</v>
      </c>
      <c r="AN11" s="427">
        <f>'2. 3. 4. TÍTULOS y POSTIT.'!U7</f>
        <v>0</v>
      </c>
      <c r="AO11" s="427">
        <f>'2. 3. 4. TÍTULOS y POSTIT.'!V7</f>
        <v>0</v>
      </c>
      <c r="AP11" s="427">
        <f>'2. 3. 4. TÍTULOS y POSTIT.'!W7</f>
        <v>0</v>
      </c>
      <c r="AQ11" s="427">
        <f>'2. 3. 4. TÍTULOS y POSTIT.'!X7</f>
        <v>0</v>
      </c>
      <c r="AR11" s="427">
        <f>'2. 3. 4. TÍTULOS y POSTIT.'!Y7</f>
        <v>0</v>
      </c>
      <c r="AS11" s="427">
        <f>'2. 3. 4. TÍTULOS y POSTIT.'!Z7</f>
        <v>0</v>
      </c>
      <c r="AT11" s="427">
        <f>'2. 3. 4. TÍTULOS y POSTIT.'!AA7</f>
        <v>0</v>
      </c>
      <c r="AU11" s="427">
        <f>'2. 3. 4. TÍTULOS y POSTIT.'!AB7</f>
        <v>0</v>
      </c>
    </row>
    <row r="12" spans="1:47" ht="39" customHeight="1" thickBot="1">
      <c r="A12" s="148">
        <v>1</v>
      </c>
      <c r="B12" s="341"/>
      <c r="C12" s="341" t="s">
        <v>26</v>
      </c>
      <c r="D12" s="227"/>
      <c r="E12" s="156" t="str">
        <f>VLOOKUP(D12,$H$11:$I$14,2)</f>
        <v>Ingrese el campo tipo</v>
      </c>
      <c r="F12" s="150">
        <f>VLOOKUP(D12,$H$11:$J$14,3)</f>
        <v>0</v>
      </c>
      <c r="H12" s="109">
        <v>1</v>
      </c>
      <c r="I12" s="39" t="s">
        <v>131</v>
      </c>
      <c r="J12" s="5">
        <v>0.5</v>
      </c>
      <c r="L12">
        <f>IF($D12=1,1,0)</f>
        <v>0</v>
      </c>
      <c r="M12">
        <f>IF($D12=2,1,0)</f>
        <v>0</v>
      </c>
      <c r="N12">
        <f>IF($D12=3,1,0)</f>
        <v>0</v>
      </c>
      <c r="AG12" s="181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</row>
    <row r="13" spans="1:47" ht="39" customHeight="1" thickBot="1">
      <c r="A13" s="146">
        <v>2</v>
      </c>
      <c r="B13" s="342"/>
      <c r="C13" s="342"/>
      <c r="D13" s="225"/>
      <c r="E13" s="154" t="str">
        <f>VLOOKUP(D13,$H$11:$I$14,2)</f>
        <v>Ingrese el campo tipo</v>
      </c>
      <c r="F13" s="150">
        <f aca="true" t="shared" si="0" ref="F13:F26">VLOOKUP(D13,$H$11:$J$14,3)</f>
        <v>0</v>
      </c>
      <c r="H13" s="109">
        <v>2</v>
      </c>
      <c r="I13" s="39" t="s">
        <v>132</v>
      </c>
      <c r="J13" s="5">
        <v>0.3</v>
      </c>
      <c r="L13">
        <f aca="true" t="shared" si="1" ref="L13:L26">IF($D13=1,1,0)</f>
        <v>0</v>
      </c>
      <c r="M13">
        <f aca="true" t="shared" si="2" ref="M13:M26">IF($D13=2,1,0)</f>
        <v>0</v>
      </c>
      <c r="N13">
        <f aca="true" t="shared" si="3" ref="N13:N26">IF($D13=3,1,0)</f>
        <v>0</v>
      </c>
      <c r="AG13" s="101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40"/>
    </row>
    <row r="14" spans="1:47" ht="39" customHeight="1" thickBot="1">
      <c r="A14" s="146">
        <v>3</v>
      </c>
      <c r="B14" s="342"/>
      <c r="C14" s="342"/>
      <c r="D14" s="225"/>
      <c r="E14" s="154" t="str">
        <f aca="true" t="shared" si="4" ref="E14:E26">VLOOKUP(D14,$H$11:$I$14,2)</f>
        <v>Ingrese el campo tipo</v>
      </c>
      <c r="F14" s="150">
        <f t="shared" si="0"/>
        <v>0</v>
      </c>
      <c r="H14" s="109">
        <v>3</v>
      </c>
      <c r="I14" s="39" t="s">
        <v>133</v>
      </c>
      <c r="J14" s="5">
        <v>0.1</v>
      </c>
      <c r="L14">
        <f t="shared" si="1"/>
        <v>0</v>
      </c>
      <c r="M14">
        <f t="shared" si="2"/>
        <v>0</v>
      </c>
      <c r="N14">
        <f t="shared" si="3"/>
        <v>0</v>
      </c>
      <c r="AG14" s="101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40"/>
    </row>
    <row r="15" spans="1:47" ht="39" customHeight="1" thickBot="1">
      <c r="A15" s="146">
        <v>4</v>
      </c>
      <c r="B15" s="342"/>
      <c r="C15" s="342"/>
      <c r="D15" s="225"/>
      <c r="E15" s="154" t="str">
        <f t="shared" si="4"/>
        <v>Ingrese el campo tipo</v>
      </c>
      <c r="F15" s="150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AG15" s="101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40"/>
    </row>
    <row r="16" spans="1:47" ht="39" customHeight="1" thickBot="1">
      <c r="A16" s="146">
        <v>5</v>
      </c>
      <c r="B16" s="342"/>
      <c r="C16" s="342"/>
      <c r="D16" s="225"/>
      <c r="E16" s="154" t="str">
        <f t="shared" si="4"/>
        <v>Ingrese el campo tipo</v>
      </c>
      <c r="F16" s="150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AG16" s="101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40"/>
    </row>
    <row r="17" spans="1:47" ht="39" customHeight="1" thickBot="1">
      <c r="A17" s="146">
        <v>6</v>
      </c>
      <c r="B17" s="342"/>
      <c r="C17" s="342"/>
      <c r="D17" s="225"/>
      <c r="E17" s="154" t="str">
        <f t="shared" si="4"/>
        <v>Ingrese el campo tipo</v>
      </c>
      <c r="F17" s="150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AG17" s="101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40"/>
    </row>
    <row r="18" spans="1:47" ht="39" customHeight="1" thickBot="1">
      <c r="A18" s="146">
        <v>7</v>
      </c>
      <c r="B18" s="342"/>
      <c r="C18" s="342"/>
      <c r="D18" s="225"/>
      <c r="E18" s="154" t="str">
        <f t="shared" si="4"/>
        <v>Ingrese el campo tipo</v>
      </c>
      <c r="F18" s="150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AG18" s="101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40"/>
    </row>
    <row r="19" spans="1:47" ht="39" customHeight="1" thickBot="1">
      <c r="A19" s="146">
        <v>8</v>
      </c>
      <c r="B19" s="342"/>
      <c r="C19" s="342"/>
      <c r="D19" s="225"/>
      <c r="E19" s="154" t="str">
        <f t="shared" si="4"/>
        <v>Ingrese el campo tipo</v>
      </c>
      <c r="F19" s="150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AG19" s="101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40"/>
    </row>
    <row r="20" spans="1:47" ht="39" customHeight="1" thickBot="1">
      <c r="A20" s="146">
        <v>9</v>
      </c>
      <c r="B20" s="342"/>
      <c r="C20" s="342"/>
      <c r="D20" s="225"/>
      <c r="E20" s="154" t="str">
        <f t="shared" si="4"/>
        <v>Ingrese el campo tipo</v>
      </c>
      <c r="F20" s="15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AG20" s="101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40"/>
    </row>
    <row r="21" spans="1:47" ht="39" customHeight="1" thickBot="1">
      <c r="A21" s="146">
        <v>10</v>
      </c>
      <c r="B21" s="342"/>
      <c r="C21" s="342"/>
      <c r="D21" s="225"/>
      <c r="E21" s="154" t="str">
        <f t="shared" si="4"/>
        <v>Ingrese el campo tipo</v>
      </c>
      <c r="F21" s="150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AG21" s="101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40"/>
    </row>
    <row r="22" spans="1:47" ht="39" customHeight="1" thickBot="1">
      <c r="A22" s="146">
        <v>11</v>
      </c>
      <c r="B22" s="342"/>
      <c r="C22" s="342"/>
      <c r="D22" s="225"/>
      <c r="E22" s="154" t="str">
        <f t="shared" si="4"/>
        <v>Ingrese el campo tipo</v>
      </c>
      <c r="F22" s="150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AG22" s="101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40"/>
    </row>
    <row r="23" spans="1:47" ht="39" customHeight="1" thickBot="1">
      <c r="A23" s="146">
        <v>12</v>
      </c>
      <c r="B23" s="342"/>
      <c r="C23" s="342"/>
      <c r="D23" s="225"/>
      <c r="E23" s="154" t="str">
        <f t="shared" si="4"/>
        <v>Ingrese el campo tipo</v>
      </c>
      <c r="F23" s="150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AG23" s="10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40"/>
    </row>
    <row r="24" spans="1:47" ht="39" customHeight="1" thickBot="1">
      <c r="A24" s="146">
        <v>13</v>
      </c>
      <c r="B24" s="342"/>
      <c r="C24" s="342"/>
      <c r="D24" s="225"/>
      <c r="E24" s="154" t="str">
        <f t="shared" si="4"/>
        <v>Ingrese el campo tipo</v>
      </c>
      <c r="F24" s="150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AG24" s="101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40"/>
    </row>
    <row r="25" spans="1:47" ht="39" customHeight="1" thickBot="1">
      <c r="A25" s="146">
        <v>14</v>
      </c>
      <c r="B25" s="342"/>
      <c r="C25" s="342"/>
      <c r="D25" s="225"/>
      <c r="E25" s="154" t="str">
        <f t="shared" si="4"/>
        <v>Ingrese el campo tipo</v>
      </c>
      <c r="F25" s="150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AG25" s="101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40"/>
    </row>
    <row r="26" spans="1:47" ht="39" customHeight="1" thickBot="1">
      <c r="A26" s="147">
        <v>15</v>
      </c>
      <c r="B26" s="343"/>
      <c r="C26" s="343"/>
      <c r="D26" s="226"/>
      <c r="E26" s="155" t="str">
        <f t="shared" si="4"/>
        <v>Ingrese el campo tipo</v>
      </c>
      <c r="F26" s="170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AG26" s="10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41"/>
    </row>
    <row r="27" spans="1:14" ht="30" customHeight="1" thickBot="1">
      <c r="A27" s="145"/>
      <c r="B27" s="10"/>
      <c r="C27" s="10"/>
      <c r="D27" s="10"/>
      <c r="E27" s="10"/>
      <c r="H27" s="268" t="s">
        <v>144</v>
      </c>
      <c r="I27" s="153">
        <f>IF(SUM($F$12:$F$26)&lt;=6,SUM($F$12:$F$26),6)</f>
        <v>0</v>
      </c>
      <c r="K27" s="197" t="s">
        <v>190</v>
      </c>
      <c r="L27">
        <f>SUM(L12:L26)</f>
        <v>0</v>
      </c>
      <c r="M27">
        <f>SUM(M12:M26)</f>
        <v>0</v>
      </c>
      <c r="N27">
        <f>SUM(N12:N26)</f>
        <v>0</v>
      </c>
    </row>
    <row r="28" spans="1:47" ht="26.25" customHeight="1" thickBot="1">
      <c r="A28" s="630" t="s">
        <v>250</v>
      </c>
      <c r="B28" s="631"/>
      <c r="C28" s="631"/>
      <c r="D28" s="631"/>
      <c r="E28" s="632"/>
      <c r="F28" s="447"/>
      <c r="G28" s="447"/>
      <c r="H28" s="447"/>
      <c r="AG28" s="587" t="str">
        <f>A28</f>
        <v>Parte B
Nota: Será tabulado cada trabajo de investigación concluído, con informe final, y aquellos que sean avalados y/o subsidiados por instituciones especializadas. </v>
      </c>
      <c r="AH28" s="588"/>
      <c r="AI28" s="588"/>
      <c r="AJ28" s="588"/>
      <c r="AK28" s="588"/>
      <c r="AL28" s="588"/>
      <c r="AM28" s="588"/>
      <c r="AN28" s="588"/>
      <c r="AO28" s="588"/>
      <c r="AP28" s="588"/>
      <c r="AQ28" s="588"/>
      <c r="AR28" s="588"/>
      <c r="AS28" s="588"/>
      <c r="AT28" s="588"/>
      <c r="AU28" s="589"/>
    </row>
    <row r="31" spans="1:3" ht="13.5" thickBot="1">
      <c r="A31" s="638" t="s">
        <v>146</v>
      </c>
      <c r="B31" s="638"/>
      <c r="C31" s="638"/>
    </row>
    <row r="32" spans="1:47" ht="13.5" thickBot="1">
      <c r="A32" s="594"/>
      <c r="B32" s="594"/>
      <c r="C32" s="594"/>
      <c r="AG32" s="444" t="str">
        <f>'2. 3. 4. TÍTULOS y POSTIT.'!N6</f>
        <v>Código del Espacio Curricular al que se Postula </v>
      </c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6"/>
    </row>
    <row r="33" spans="1:47" ht="13.5" thickBot="1">
      <c r="A33" s="636" t="s">
        <v>55</v>
      </c>
      <c r="B33" s="579" t="s">
        <v>137</v>
      </c>
      <c r="C33" s="579" t="s">
        <v>138</v>
      </c>
      <c r="D33" s="635" t="s">
        <v>139</v>
      </c>
      <c r="E33" s="581"/>
      <c r="F33" s="579" t="s">
        <v>143</v>
      </c>
      <c r="H33" s="633" t="s">
        <v>65</v>
      </c>
      <c r="I33" s="633"/>
      <c r="J33" s="152" t="s">
        <v>102</v>
      </c>
      <c r="L33" s="195" t="s">
        <v>134</v>
      </c>
      <c r="M33" s="195" t="s">
        <v>145</v>
      </c>
      <c r="N33" s="195" t="s">
        <v>135</v>
      </c>
      <c r="AG33" s="642">
        <f>'2. 3. 4. TÍTULOS y POSTIT.'!N7</f>
        <v>0</v>
      </c>
      <c r="AH33" s="644">
        <f>'2. 3. 4. TÍTULOS y POSTIT.'!O7</f>
        <v>0</v>
      </c>
      <c r="AI33" s="644">
        <f>'2. 3. 4. TÍTULOS y POSTIT.'!P7</f>
        <v>0</v>
      </c>
      <c r="AJ33" s="644">
        <f>'2. 3. 4. TÍTULOS y POSTIT.'!Q7</f>
        <v>0</v>
      </c>
      <c r="AK33" s="644">
        <f>'2. 3. 4. TÍTULOS y POSTIT.'!R7</f>
        <v>0</v>
      </c>
      <c r="AL33" s="644">
        <f>'2. 3. 4. TÍTULOS y POSTIT.'!S7</f>
        <v>0</v>
      </c>
      <c r="AM33" s="644">
        <f>'2. 3. 4. TÍTULOS y POSTIT.'!T7</f>
        <v>0</v>
      </c>
      <c r="AN33" s="644">
        <f>'2. 3. 4. TÍTULOS y POSTIT.'!U7</f>
        <v>0</v>
      </c>
      <c r="AO33" s="644">
        <f>'2. 3. 4. TÍTULOS y POSTIT.'!V7</f>
        <v>0</v>
      </c>
      <c r="AP33" s="644">
        <f>'2. 3. 4. TÍTULOS y POSTIT.'!W7</f>
        <v>0</v>
      </c>
      <c r="AQ33" s="644">
        <f>'2. 3. 4. TÍTULOS y POSTIT.'!X7</f>
        <v>0</v>
      </c>
      <c r="AR33" s="644">
        <f>'2. 3. 4. TÍTULOS y POSTIT.'!Y7</f>
        <v>0</v>
      </c>
      <c r="AS33" s="644">
        <f>'2. 3. 4. TÍTULOS y POSTIT.'!Z7</f>
        <v>0</v>
      </c>
      <c r="AT33" s="644">
        <f>'2. 3. 4. TÍTULOS y POSTIT.'!AA7</f>
        <v>0</v>
      </c>
      <c r="AU33" s="644">
        <f>'2. 3. 4. TÍTULOS y POSTIT.'!AB7</f>
        <v>0</v>
      </c>
    </row>
    <row r="34" spans="1:47" ht="18.75" customHeight="1" thickBot="1">
      <c r="A34" s="637"/>
      <c r="B34" s="608"/>
      <c r="C34" s="608"/>
      <c r="D34" s="261" t="s">
        <v>17</v>
      </c>
      <c r="E34" s="261" t="s">
        <v>140</v>
      </c>
      <c r="F34" s="580"/>
      <c r="H34" s="109">
        <v>0</v>
      </c>
      <c r="I34" s="118" t="s">
        <v>142</v>
      </c>
      <c r="J34" s="5">
        <v>0</v>
      </c>
      <c r="L34" s="189"/>
      <c r="M34" s="189"/>
      <c r="N34" s="189"/>
      <c r="AG34" s="643"/>
      <c r="AH34" s="645"/>
      <c r="AI34" s="645"/>
      <c r="AJ34" s="645"/>
      <c r="AK34" s="645"/>
      <c r="AL34" s="645"/>
      <c r="AM34" s="645"/>
      <c r="AN34" s="645"/>
      <c r="AO34" s="645"/>
      <c r="AP34" s="645"/>
      <c r="AQ34" s="645"/>
      <c r="AR34" s="645"/>
      <c r="AS34" s="645"/>
      <c r="AT34" s="645"/>
      <c r="AU34" s="645"/>
    </row>
    <row r="35" spans="1:47" ht="39" customHeight="1" thickBot="1">
      <c r="A35" s="262">
        <v>1</v>
      </c>
      <c r="B35" s="377"/>
      <c r="C35" s="341"/>
      <c r="D35" s="223"/>
      <c r="E35" s="265" t="str">
        <f>VLOOKUP(D35,$H$34:$I$37,2)</f>
        <v>Ingrese el campo tipo</v>
      </c>
      <c r="F35" s="259">
        <f>VLOOKUP(D35,$H$34:$J$37,3)</f>
        <v>0</v>
      </c>
      <c r="H35" s="109">
        <v>1</v>
      </c>
      <c r="I35" s="192" t="s">
        <v>134</v>
      </c>
      <c r="J35" s="191">
        <v>0.15</v>
      </c>
      <c r="L35">
        <f>IF($D35=1,1,0)</f>
        <v>0</v>
      </c>
      <c r="M35">
        <f>IF($D35=2,1,0)</f>
        <v>0</v>
      </c>
      <c r="N35">
        <f>IF($D35=3,1,0)</f>
        <v>0</v>
      </c>
      <c r="AG35" s="181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3"/>
    </row>
    <row r="36" spans="1:47" ht="39" customHeight="1" thickBot="1">
      <c r="A36" s="263">
        <v>2</v>
      </c>
      <c r="B36" s="378"/>
      <c r="C36" s="342"/>
      <c r="D36" s="225"/>
      <c r="E36" s="266" t="str">
        <f aca="true" t="shared" si="5" ref="E36:E49">VLOOKUP(D36,$H$34:$I$37,2)</f>
        <v>Ingrese el campo tipo</v>
      </c>
      <c r="F36" s="259">
        <f aca="true" t="shared" si="6" ref="F36:F48">VLOOKUP(D36,$H$34:$J$37,3)</f>
        <v>0</v>
      </c>
      <c r="H36" s="109">
        <v>2</v>
      </c>
      <c r="I36" s="192" t="s">
        <v>145</v>
      </c>
      <c r="J36" s="5">
        <v>0.1</v>
      </c>
      <c r="L36">
        <f aca="true" t="shared" si="7" ref="L36:L49">IF($D36=1,1,0)</f>
        <v>0</v>
      </c>
      <c r="M36">
        <f aca="true" t="shared" si="8" ref="M36:M49">IF($D36=2,1,0)</f>
        <v>0</v>
      </c>
      <c r="N36">
        <f aca="true" t="shared" si="9" ref="N36:N49">IF($D36=3,1,0)</f>
        <v>0</v>
      </c>
      <c r="AG36" s="101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40"/>
    </row>
    <row r="37" spans="1:47" ht="39" customHeight="1" thickBot="1">
      <c r="A37" s="263">
        <v>3</v>
      </c>
      <c r="B37" s="378"/>
      <c r="C37" s="342"/>
      <c r="D37" s="225"/>
      <c r="E37" s="266" t="str">
        <f t="shared" si="5"/>
        <v>Ingrese el campo tipo</v>
      </c>
      <c r="F37" s="259">
        <f t="shared" si="6"/>
        <v>0</v>
      </c>
      <c r="H37" s="109">
        <v>3</v>
      </c>
      <c r="I37" s="192" t="s">
        <v>135</v>
      </c>
      <c r="J37" s="5">
        <v>0.1</v>
      </c>
      <c r="L37">
        <f t="shared" si="7"/>
        <v>0</v>
      </c>
      <c r="M37">
        <f t="shared" si="8"/>
        <v>0</v>
      </c>
      <c r="N37">
        <f t="shared" si="9"/>
        <v>0</v>
      </c>
      <c r="AG37" s="101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40"/>
    </row>
    <row r="38" spans="1:47" ht="39" customHeight="1" thickBot="1">
      <c r="A38" s="263">
        <v>4</v>
      </c>
      <c r="B38" s="378"/>
      <c r="C38" s="342"/>
      <c r="D38" s="225"/>
      <c r="E38" s="266" t="str">
        <f t="shared" si="5"/>
        <v>Ingrese el campo tipo</v>
      </c>
      <c r="F38" s="259">
        <f t="shared" si="6"/>
        <v>0</v>
      </c>
      <c r="L38">
        <f t="shared" si="7"/>
        <v>0</v>
      </c>
      <c r="M38">
        <f t="shared" si="8"/>
        <v>0</v>
      </c>
      <c r="N38">
        <f t="shared" si="9"/>
        <v>0</v>
      </c>
      <c r="AG38" s="101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40"/>
    </row>
    <row r="39" spans="1:47" ht="39" customHeight="1" thickBot="1">
      <c r="A39" s="263">
        <v>5</v>
      </c>
      <c r="B39" s="378"/>
      <c r="C39" s="342"/>
      <c r="D39" s="225"/>
      <c r="E39" s="266" t="str">
        <f t="shared" si="5"/>
        <v>Ingrese el campo tipo</v>
      </c>
      <c r="F39" s="259">
        <f t="shared" si="6"/>
        <v>0</v>
      </c>
      <c r="L39">
        <f t="shared" si="7"/>
        <v>0</v>
      </c>
      <c r="M39">
        <f t="shared" si="8"/>
        <v>0</v>
      </c>
      <c r="N39">
        <f t="shared" si="9"/>
        <v>0</v>
      </c>
      <c r="AG39" s="101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40"/>
    </row>
    <row r="40" spans="1:47" ht="39" customHeight="1" thickBot="1">
      <c r="A40" s="263">
        <v>6</v>
      </c>
      <c r="B40" s="378"/>
      <c r="C40" s="342"/>
      <c r="D40" s="225"/>
      <c r="E40" s="266" t="str">
        <f t="shared" si="5"/>
        <v>Ingrese el campo tipo</v>
      </c>
      <c r="F40" s="259">
        <f t="shared" si="6"/>
        <v>0</v>
      </c>
      <c r="L40">
        <f t="shared" si="7"/>
        <v>0</v>
      </c>
      <c r="M40">
        <f t="shared" si="8"/>
        <v>0</v>
      </c>
      <c r="N40">
        <f t="shared" si="9"/>
        <v>0</v>
      </c>
      <c r="AG40" s="101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40"/>
    </row>
    <row r="41" spans="1:47" ht="39" customHeight="1" thickBot="1">
      <c r="A41" s="263">
        <v>7</v>
      </c>
      <c r="B41" s="378"/>
      <c r="C41" s="342"/>
      <c r="D41" s="225"/>
      <c r="E41" s="266" t="str">
        <f t="shared" si="5"/>
        <v>Ingrese el campo tipo</v>
      </c>
      <c r="F41" s="259">
        <f t="shared" si="6"/>
        <v>0</v>
      </c>
      <c r="L41">
        <f t="shared" si="7"/>
        <v>0</v>
      </c>
      <c r="M41">
        <f t="shared" si="8"/>
        <v>0</v>
      </c>
      <c r="N41">
        <f t="shared" si="9"/>
        <v>0</v>
      </c>
      <c r="AG41" s="101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40"/>
    </row>
    <row r="42" spans="1:47" ht="39" customHeight="1" thickBot="1">
      <c r="A42" s="263">
        <v>8</v>
      </c>
      <c r="B42" s="378"/>
      <c r="C42" s="342"/>
      <c r="D42" s="225"/>
      <c r="E42" s="266" t="str">
        <f t="shared" si="5"/>
        <v>Ingrese el campo tipo</v>
      </c>
      <c r="F42" s="259">
        <f t="shared" si="6"/>
        <v>0</v>
      </c>
      <c r="L42">
        <f t="shared" si="7"/>
        <v>0</v>
      </c>
      <c r="M42">
        <f t="shared" si="8"/>
        <v>0</v>
      </c>
      <c r="N42">
        <f t="shared" si="9"/>
        <v>0</v>
      </c>
      <c r="AG42" s="101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40"/>
    </row>
    <row r="43" spans="1:47" ht="39" customHeight="1" thickBot="1">
      <c r="A43" s="263">
        <v>9</v>
      </c>
      <c r="B43" s="378"/>
      <c r="C43" s="342"/>
      <c r="D43" s="225"/>
      <c r="E43" s="266" t="str">
        <f t="shared" si="5"/>
        <v>Ingrese el campo tipo</v>
      </c>
      <c r="F43" s="259">
        <f t="shared" si="6"/>
        <v>0</v>
      </c>
      <c r="L43">
        <f t="shared" si="7"/>
        <v>0</v>
      </c>
      <c r="M43">
        <f t="shared" si="8"/>
        <v>0</v>
      </c>
      <c r="N43">
        <f t="shared" si="9"/>
        <v>0</v>
      </c>
      <c r="AG43" s="101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40"/>
    </row>
    <row r="44" spans="1:47" ht="39" customHeight="1" thickBot="1">
      <c r="A44" s="263">
        <v>10</v>
      </c>
      <c r="B44" s="378"/>
      <c r="C44" s="342"/>
      <c r="D44" s="225"/>
      <c r="E44" s="266" t="str">
        <f t="shared" si="5"/>
        <v>Ingrese el campo tipo</v>
      </c>
      <c r="F44" s="259">
        <f t="shared" si="6"/>
        <v>0</v>
      </c>
      <c r="L44">
        <f t="shared" si="7"/>
        <v>0</v>
      </c>
      <c r="M44">
        <f t="shared" si="8"/>
        <v>0</v>
      </c>
      <c r="N44">
        <f t="shared" si="9"/>
        <v>0</v>
      </c>
      <c r="AG44" s="101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40"/>
    </row>
    <row r="45" spans="1:47" ht="39" customHeight="1" thickBot="1">
      <c r="A45" s="263">
        <v>11</v>
      </c>
      <c r="B45" s="378"/>
      <c r="C45" s="342"/>
      <c r="D45" s="225"/>
      <c r="E45" s="266" t="str">
        <f t="shared" si="5"/>
        <v>Ingrese el campo tipo</v>
      </c>
      <c r="F45" s="259">
        <f t="shared" si="6"/>
        <v>0</v>
      </c>
      <c r="L45">
        <f t="shared" si="7"/>
        <v>0</v>
      </c>
      <c r="M45">
        <f t="shared" si="8"/>
        <v>0</v>
      </c>
      <c r="N45">
        <f t="shared" si="9"/>
        <v>0</v>
      </c>
      <c r="AG45" s="101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40"/>
    </row>
    <row r="46" spans="1:47" ht="39" customHeight="1" thickBot="1">
      <c r="A46" s="263">
        <v>12</v>
      </c>
      <c r="B46" s="378"/>
      <c r="C46" s="342"/>
      <c r="D46" s="225"/>
      <c r="E46" s="266" t="str">
        <f t="shared" si="5"/>
        <v>Ingrese el campo tipo</v>
      </c>
      <c r="F46" s="259">
        <f t="shared" si="6"/>
        <v>0</v>
      </c>
      <c r="L46">
        <f t="shared" si="7"/>
        <v>0</v>
      </c>
      <c r="M46">
        <f t="shared" si="8"/>
        <v>0</v>
      </c>
      <c r="N46">
        <f t="shared" si="9"/>
        <v>0</v>
      </c>
      <c r="AG46" s="101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40"/>
    </row>
    <row r="47" spans="1:47" ht="39" customHeight="1" thickBot="1">
      <c r="A47" s="263">
        <v>13</v>
      </c>
      <c r="B47" s="378"/>
      <c r="C47" s="342"/>
      <c r="D47" s="225"/>
      <c r="E47" s="266" t="str">
        <f t="shared" si="5"/>
        <v>Ingrese el campo tipo</v>
      </c>
      <c r="F47" s="259">
        <f t="shared" si="6"/>
        <v>0</v>
      </c>
      <c r="L47">
        <f t="shared" si="7"/>
        <v>0</v>
      </c>
      <c r="M47">
        <f t="shared" si="8"/>
        <v>0</v>
      </c>
      <c r="N47">
        <f t="shared" si="9"/>
        <v>0</v>
      </c>
      <c r="AG47" s="101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40"/>
    </row>
    <row r="48" spans="1:47" ht="39" customHeight="1" thickBot="1">
      <c r="A48" s="263">
        <v>14</v>
      </c>
      <c r="B48" s="378"/>
      <c r="C48" s="342"/>
      <c r="D48" s="225"/>
      <c r="E48" s="266" t="str">
        <f t="shared" si="5"/>
        <v>Ingrese el campo tipo</v>
      </c>
      <c r="F48" s="259">
        <f t="shared" si="6"/>
        <v>0</v>
      </c>
      <c r="L48">
        <f t="shared" si="7"/>
        <v>0</v>
      </c>
      <c r="M48">
        <f t="shared" si="8"/>
        <v>0</v>
      </c>
      <c r="N48">
        <f t="shared" si="9"/>
        <v>0</v>
      </c>
      <c r="AG48" s="101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40"/>
    </row>
    <row r="49" spans="1:47" ht="39" customHeight="1" thickBot="1">
      <c r="A49" s="264">
        <v>15</v>
      </c>
      <c r="B49" s="379"/>
      <c r="C49" s="343"/>
      <c r="D49" s="226"/>
      <c r="E49" s="267" t="str">
        <f t="shared" si="5"/>
        <v>Ingrese el campo tipo</v>
      </c>
      <c r="F49" s="260">
        <f>VLOOKUP(D49,$H$11:$J$14,3)</f>
        <v>0</v>
      </c>
      <c r="L49">
        <f t="shared" si="7"/>
        <v>0</v>
      </c>
      <c r="M49">
        <f t="shared" si="8"/>
        <v>0</v>
      </c>
      <c r="N49">
        <f t="shared" si="9"/>
        <v>0</v>
      </c>
      <c r="AG49" s="10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41"/>
    </row>
    <row r="50" spans="1:29" ht="51" hidden="1">
      <c r="A50" s="145"/>
      <c r="B50" s="10"/>
      <c r="C50" s="10"/>
      <c r="D50" s="10"/>
      <c r="E50" s="228"/>
      <c r="F50" s="228"/>
      <c r="G50" s="10"/>
      <c r="H50" s="256" t="s">
        <v>144</v>
      </c>
      <c r="I50" s="257">
        <f>IF(SUM($F$35:$F$49)&lt;=2,SUM($F$35:$F$49),2)</f>
        <v>0</v>
      </c>
      <c r="J50" s="10"/>
      <c r="K50" s="258" t="s">
        <v>190</v>
      </c>
      <c r="L50" s="10">
        <f>SUM(L35:L49)</f>
        <v>0</v>
      </c>
      <c r="M50" s="10">
        <f>SUM(M35:M49)</f>
        <v>0</v>
      </c>
      <c r="N50" s="10">
        <f>SUM(N35:N49)</f>
        <v>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5:29" ht="12.75" hidden="1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5:29" ht="12.75" hidden="1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5:29" ht="12.75" hidden="1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5:29" ht="12.75" hidden="1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5:29" ht="12.75" hidden="1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5:29" ht="12.75" hidden="1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5:29" ht="12.7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5:29" ht="12.7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5:29" ht="12.7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5:29" ht="12.7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5:29" ht="12.7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5:29" ht="12.7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5:29" ht="12.7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5:29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5:29" ht="12.7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5:29" ht="12.7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5:29" ht="12.7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5:29" ht="12.7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5:29" ht="12.75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5:29" ht="12.75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5:29" ht="12.75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5:29" ht="12.75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5:29" ht="12.75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5:29" ht="12.75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5:29" ht="12.75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5:29" ht="12.75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5:29" ht="12.75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5:29" ht="12.75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5:29" ht="12.75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5:29" ht="12.75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5:29" ht="12.75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5:29" ht="12.75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5:29" ht="12.75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5:29" ht="12.75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5:29" ht="12.75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5:29" ht="12.75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5:29" ht="12.75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5:29" ht="12.75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5:29" ht="12.75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5:29" ht="12.75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5:29" ht="12.75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5:29" ht="12.75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5:29" ht="12.75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5:29" ht="12.75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5:29" ht="12.75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5:29" ht="12.75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5:29" ht="12.75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5:29" ht="12.75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5:29" ht="12.75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5:29" ht="12.75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5:29" ht="12.75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5:29" ht="12.75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5:29" ht="12.75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5:29" ht="12.7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5:29" ht="12.7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5:29" ht="12.7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5:29" ht="12.7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5:29" ht="12.7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5:29" ht="12.7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5:29" ht="12.7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5:29" ht="12.7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5:29" ht="12.7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ht="12.7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ht="12.7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ht="12.7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ht="12.7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ht="12.7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ht="12.7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ht="12.7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ht="12.7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ht="12.7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ht="12.7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ht="12.7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ht="12.7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</sheetData>
  <sheetProtection password="DFAF" sheet="1" objects="1" scenarios="1" selectLockedCells="1"/>
  <mergeCells count="35">
    <mergeCell ref="AN33:AN34"/>
    <mergeCell ref="AP33:AP34"/>
    <mergeCell ref="AT33:AT34"/>
    <mergeCell ref="AU33:AU34"/>
    <mergeCell ref="AO33:AO34"/>
    <mergeCell ref="AQ33:AQ34"/>
    <mergeCell ref="AR33:AR34"/>
    <mergeCell ref="AS33:AS34"/>
    <mergeCell ref="AG7:AU7"/>
    <mergeCell ref="AG10:AU10"/>
    <mergeCell ref="AG28:AU28"/>
    <mergeCell ref="AG33:AG34"/>
    <mergeCell ref="AH33:AH34"/>
    <mergeCell ref="AI33:AI34"/>
    <mergeCell ref="AJ33:AJ34"/>
    <mergeCell ref="AK33:AK34"/>
    <mergeCell ref="AL33:AL34"/>
    <mergeCell ref="AM33:AM34"/>
    <mergeCell ref="A10:A11"/>
    <mergeCell ref="F10:F11"/>
    <mergeCell ref="A31:C32"/>
    <mergeCell ref="B33:B34"/>
    <mergeCell ref="C33:C34"/>
    <mergeCell ref="D33:E33"/>
    <mergeCell ref="A33:A34"/>
    <mergeCell ref="AG6:AU6"/>
    <mergeCell ref="A28:E28"/>
    <mergeCell ref="A7:E7"/>
    <mergeCell ref="F33:F34"/>
    <mergeCell ref="H10:I10"/>
    <mergeCell ref="H33:I33"/>
    <mergeCell ref="A6:E6"/>
    <mergeCell ref="D10:E10"/>
    <mergeCell ref="B10:B11"/>
    <mergeCell ref="C10:C11"/>
  </mergeCells>
  <dataValidations count="2">
    <dataValidation type="whole" allowBlank="1" showInputMessage="1" showErrorMessage="1" promptTitle="Tipo válido de datos" prompt="1. Director o Co-director&#10;2. investigador&#10;3. Ayudante de investigación&#10;&#10;" errorTitle="Valor de dato incorrecto" error="Por favor ingrese los tipos de datos válidos.&#10;" sqref="D12:D26">
      <formula1>0</formula1>
      <formula2>3</formula2>
    </dataValidation>
    <dataValidation type="whole" allowBlank="1" showInputMessage="1" showErrorMessage="1" promptTitle="Tipo válido de datos" prompt="1. Director de tesis de posgrado&#10;2. Director de tesina o trabajos finales de carrera de grado&#10;3. Jurado de tesis o tesina.&#10;&#10;" errorTitle="Valor de dato incorrecto" error="Por favor ingrese los tipos de datos válidos.&#10;" sqref="D35:D49">
      <formula1>0</formula1>
      <formula2>3</formula2>
    </dataValidation>
  </dataValidations>
  <printOptions/>
  <pageMargins left="0.75" right="0.75" top="1" bottom="0.78" header="0" footer="0"/>
  <pageSetup horizontalDpi="300" verticalDpi="300" orientation="landscape" pageOrder="overThenDown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44"/>
  </sheetPr>
  <dimension ref="A1:AR29"/>
  <sheetViews>
    <sheetView showGridLines="0" zoomScale="75" zoomScaleNormal="75" workbookViewId="0" topLeftCell="A1">
      <selection activeCell="B14" sqref="B14"/>
    </sheetView>
  </sheetViews>
  <sheetFormatPr defaultColWidth="11.421875" defaultRowHeight="12.75"/>
  <cols>
    <col min="1" max="1" width="4.57421875" style="0" customWidth="1"/>
    <col min="2" max="2" width="82.57421875" style="0" customWidth="1"/>
    <col min="3" max="3" width="10.7109375" style="0" customWidth="1"/>
    <col min="4" max="4" width="28.57421875" style="0" customWidth="1"/>
    <col min="5" max="5" width="8.8515625" style="0" customWidth="1"/>
    <col min="6" max="6" width="25.421875" style="0" customWidth="1"/>
    <col min="7" max="7" width="11.28125" style="0" customWidth="1"/>
    <col min="8" max="8" width="22.8515625" style="0" hidden="1" customWidth="1"/>
    <col min="9" max="9" width="4.00390625" style="0" hidden="1" customWidth="1"/>
    <col min="10" max="10" width="56.421875" style="0" hidden="1" customWidth="1"/>
    <col min="11" max="11" width="3.57421875" style="0" hidden="1" customWidth="1"/>
    <col min="12" max="12" width="12.140625" style="0" hidden="1" customWidth="1"/>
    <col min="13" max="15" width="11.421875" style="0" hidden="1" customWidth="1"/>
    <col min="16" max="16" width="16.28125" style="0" hidden="1" customWidth="1"/>
    <col min="17" max="17" width="14.00390625" style="0" hidden="1" customWidth="1"/>
    <col min="18" max="18" width="13.28125" style="0" hidden="1" customWidth="1"/>
    <col min="19" max="19" width="11.421875" style="0" hidden="1" customWidth="1"/>
    <col min="20" max="20" width="14.00390625" style="0" hidden="1" customWidth="1"/>
    <col min="21" max="29" width="11.421875" style="0" hidden="1" customWidth="1"/>
  </cols>
  <sheetData>
    <row r="1" spans="1:37" ht="12.75">
      <c r="A1" s="26" t="str">
        <f>'1. DATOS PERSONALES'!A1</f>
        <v>Escuela N° 9-002 Normal Superior "Tomás Godoy Cruz"</v>
      </c>
      <c r="B1" s="27"/>
      <c r="C1" s="27"/>
      <c r="D1" s="27"/>
      <c r="E1" s="28"/>
      <c r="F1" s="10"/>
      <c r="H1" s="48"/>
      <c r="AD1" s="26" t="str">
        <f>A1</f>
        <v>Escuela N° 9-002 Normal Superior "Tomás Godoy Cruz"</v>
      </c>
      <c r="AE1" s="27"/>
      <c r="AF1" s="27"/>
      <c r="AG1" s="27"/>
      <c r="AH1" s="27"/>
      <c r="AI1" s="27"/>
      <c r="AJ1" s="27"/>
      <c r="AK1" s="28"/>
    </row>
    <row r="2" spans="1:37" ht="12.75">
      <c r="A2" s="29" t="str">
        <f>'1. DATOS PERSONALES'!A2</f>
        <v>Grilla de Tabulación de Antecedentes de Aspirantes a Hs. Cátedras</v>
      </c>
      <c r="B2" s="10"/>
      <c r="C2" s="10"/>
      <c r="D2" s="10"/>
      <c r="E2" s="30"/>
      <c r="F2" s="10"/>
      <c r="AD2" s="29" t="str">
        <f aca="true" t="shared" si="0" ref="AD2:AD9">A2</f>
        <v>Grilla de Tabulación de Antecedentes de Aspirantes a Hs. Cátedras</v>
      </c>
      <c r="AE2" s="10"/>
      <c r="AF2" s="10"/>
      <c r="AG2" s="10"/>
      <c r="AH2" s="10"/>
      <c r="AI2" s="10"/>
      <c r="AJ2" s="10"/>
      <c r="AK2" s="30"/>
    </row>
    <row r="3" spans="1:37" ht="13.5" thickBot="1">
      <c r="A3" s="31" t="str">
        <f>'1. DATOS PERSONALES'!A3</f>
        <v>Reemplazos y Suplencias 2010 para PROFESORADOS Y TECNICATURA - HCD Acta N 42/09</v>
      </c>
      <c r="B3" s="32"/>
      <c r="C3" s="32"/>
      <c r="D3" s="32"/>
      <c r="E3" s="33"/>
      <c r="F3" s="10"/>
      <c r="AD3" s="31" t="str">
        <f t="shared" si="0"/>
        <v>Reemplazos y Suplencias 2010 para PROFESORADOS Y TECNICATURA - HCD Acta N 42/09</v>
      </c>
      <c r="AE3" s="32"/>
      <c r="AF3" s="32"/>
      <c r="AG3" s="32"/>
      <c r="AH3" s="32"/>
      <c r="AI3" s="32"/>
      <c r="AJ3" s="32"/>
      <c r="AK3" s="33"/>
    </row>
    <row r="5" spans="1:30" ht="12.75">
      <c r="A5" s="1" t="s">
        <v>253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AD5" s="1" t="str">
        <f t="shared" si="0"/>
        <v>Nota: El dictado del curso se computará sólo una vez y desde 1995.</v>
      </c>
    </row>
    <row r="6" ht="13.5" thickBot="1"/>
    <row r="7" spans="1:44" ht="13.5" thickBot="1">
      <c r="A7" s="617" t="s">
        <v>251</v>
      </c>
      <c r="B7" s="618"/>
      <c r="C7" s="618"/>
      <c r="D7" s="618"/>
      <c r="E7" s="618"/>
      <c r="F7" s="618"/>
      <c r="G7" s="659"/>
      <c r="AD7" s="406" t="str">
        <f t="shared" si="0"/>
        <v>10- PUBLICACIONES VINCULADAS AL TRAYECTO PARA EL CUAL SE POSTULA. (Desde 1995)</v>
      </c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6"/>
    </row>
    <row r="8" spans="1:44" ht="26.25" customHeight="1">
      <c r="A8" s="567" t="s">
        <v>46</v>
      </c>
      <c r="B8" s="567"/>
      <c r="C8" s="567"/>
      <c r="D8" s="567"/>
      <c r="E8" s="567"/>
      <c r="F8" s="567"/>
      <c r="AD8" s="565" t="str">
        <f t="shared" si="0"/>
        <v>Nota: Las publicaciones deben tener los siguientes datos: Autor, título, título de revista, diario, lugar editorial, año e ISBN o ISSN según corresponda o certificación de autoría. </v>
      </c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</row>
    <row r="9" spans="1:44" ht="41.25" customHeight="1">
      <c r="A9" s="662" t="s">
        <v>252</v>
      </c>
      <c r="B9" s="662"/>
      <c r="C9" s="662"/>
      <c r="D9" s="662"/>
      <c r="E9" s="662"/>
      <c r="F9" s="165"/>
      <c r="AD9" s="646" t="str">
        <f t="shared" si="0"/>
        <v>Tipo de obra: 1.Libros 2.Capítulo de libro 3.Artículo en revista especializada con referato, cuadernillo, fascículo curricular, separata. 4.Artículo en revista especializada sin referato 5.Artículo 6. Producciones Pedagógicas / Académicas.</v>
      </c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</row>
    <row r="10" spans="1:13" ht="18.75" customHeight="1" thickBot="1">
      <c r="A10" s="1" t="s">
        <v>150</v>
      </c>
      <c r="B10" s="16"/>
      <c r="C10" s="16"/>
      <c r="D10" s="16"/>
      <c r="E10" s="16"/>
      <c r="F10" s="16"/>
      <c r="M10" s="1" t="s">
        <v>149</v>
      </c>
    </row>
    <row r="11" spans="1:44" ht="27" customHeight="1" thickBot="1">
      <c r="A11" s="660" t="s">
        <v>55</v>
      </c>
      <c r="B11" s="655" t="s">
        <v>137</v>
      </c>
      <c r="C11" s="655" t="s">
        <v>147</v>
      </c>
      <c r="D11" s="655"/>
      <c r="E11" s="655" t="s">
        <v>139</v>
      </c>
      <c r="F11" s="656"/>
      <c r="G11" s="653" t="s">
        <v>114</v>
      </c>
      <c r="H11" s="173" t="s">
        <v>165</v>
      </c>
      <c r="J11" s="180" t="s">
        <v>148</v>
      </c>
      <c r="K11" s="176"/>
      <c r="L11" s="182" t="s">
        <v>61</v>
      </c>
      <c r="M11" s="177" t="s">
        <v>102</v>
      </c>
      <c r="N11" s="27"/>
      <c r="O11" s="177" t="s">
        <v>151</v>
      </c>
      <c r="P11" s="177"/>
      <c r="Q11" s="177"/>
      <c r="R11" s="177" t="s">
        <v>159</v>
      </c>
      <c r="S11" s="177"/>
      <c r="T11" s="178" t="s">
        <v>160</v>
      </c>
      <c r="U11" s="177"/>
      <c r="V11" s="178" t="s">
        <v>161</v>
      </c>
      <c r="W11" s="177"/>
      <c r="X11" s="177" t="s">
        <v>162</v>
      </c>
      <c r="Y11" s="177"/>
      <c r="Z11" s="177" t="s">
        <v>163</v>
      </c>
      <c r="AA11" s="179"/>
      <c r="AB11" s="172" t="s">
        <v>166</v>
      </c>
      <c r="AD11" s="444" t="str">
        <f>'2. 3. 4. TÍTULOS y POSTIT.'!N6</f>
        <v>Código del Espacio Curricular al que se Postula </v>
      </c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70"/>
    </row>
    <row r="12" spans="1:44" ht="17.25" customHeight="1" thickBot="1">
      <c r="A12" s="661"/>
      <c r="B12" s="633"/>
      <c r="C12" s="151" t="s">
        <v>17</v>
      </c>
      <c r="D12" s="151" t="s">
        <v>140</v>
      </c>
      <c r="E12" s="152" t="s">
        <v>17</v>
      </c>
      <c r="F12" s="269" t="s">
        <v>140</v>
      </c>
      <c r="G12" s="654"/>
      <c r="I12" s="166">
        <v>0</v>
      </c>
      <c r="J12" s="167" t="s">
        <v>157</v>
      </c>
      <c r="K12" s="101">
        <v>0</v>
      </c>
      <c r="L12" s="5" t="s">
        <v>61</v>
      </c>
      <c r="M12" s="5">
        <v>0</v>
      </c>
      <c r="N12" s="10"/>
      <c r="O12" s="5" t="s">
        <v>47</v>
      </c>
      <c r="P12" s="5" t="s">
        <v>158</v>
      </c>
      <c r="Q12" s="5" t="s">
        <v>49</v>
      </c>
      <c r="R12" s="5" t="s">
        <v>47</v>
      </c>
      <c r="S12" s="5" t="s">
        <v>158</v>
      </c>
      <c r="T12" s="5" t="s">
        <v>47</v>
      </c>
      <c r="U12" s="5" t="s">
        <v>158</v>
      </c>
      <c r="V12" s="5" t="s">
        <v>47</v>
      </c>
      <c r="W12" s="5" t="s">
        <v>158</v>
      </c>
      <c r="X12" s="5" t="s">
        <v>47</v>
      </c>
      <c r="Y12" s="5" t="s">
        <v>158</v>
      </c>
      <c r="Z12" s="5" t="s">
        <v>47</v>
      </c>
      <c r="AA12" s="40" t="s">
        <v>158</v>
      </c>
      <c r="AB12" s="172"/>
      <c r="AD12" s="427">
        <f>'2. 3. 4. TÍTULOS y POSTIT.'!N7</f>
        <v>0</v>
      </c>
      <c r="AE12" s="428">
        <f>'2. 3. 4. TÍTULOS y POSTIT.'!O7</f>
        <v>0</v>
      </c>
      <c r="AF12" s="428">
        <f>'2. 3. 4. TÍTULOS y POSTIT.'!P7</f>
        <v>0</v>
      </c>
      <c r="AG12" s="428">
        <f>'2. 3. 4. TÍTULOS y POSTIT.'!Q7</f>
        <v>0</v>
      </c>
      <c r="AH12" s="428">
        <f>'2. 3. 4. TÍTULOS y POSTIT.'!R7</f>
        <v>0</v>
      </c>
      <c r="AI12" s="428">
        <f>'2. 3. 4. TÍTULOS y POSTIT.'!S7</f>
        <v>0</v>
      </c>
      <c r="AJ12" s="428">
        <f>'2. 3. 4. TÍTULOS y POSTIT.'!T7</f>
        <v>0</v>
      </c>
      <c r="AK12" s="428">
        <f>'2. 3. 4. TÍTULOS y POSTIT.'!U7</f>
        <v>0</v>
      </c>
      <c r="AL12" s="428">
        <f>'2. 3. 4. TÍTULOS y POSTIT.'!V7</f>
        <v>0</v>
      </c>
      <c r="AM12" s="428">
        <f>'2. 3. 4. TÍTULOS y POSTIT.'!W7</f>
        <v>0</v>
      </c>
      <c r="AN12" s="428">
        <f>'2. 3. 4. TÍTULOS y POSTIT.'!X7</f>
        <v>0</v>
      </c>
      <c r="AO12" s="428">
        <f>'2. 3. 4. TÍTULOS y POSTIT.'!Y7</f>
        <v>0</v>
      </c>
      <c r="AP12" s="428">
        <f>'2. 3. 4. TÍTULOS y POSTIT.'!Z7</f>
        <v>0</v>
      </c>
      <c r="AQ12" s="428">
        <f>'2. 3. 4. TÍTULOS y POSTIT.'!AA7</f>
        <v>0</v>
      </c>
      <c r="AR12" s="153">
        <f>'2. 3. 4. TÍTULOS y POSTIT.'!AB7</f>
        <v>0</v>
      </c>
    </row>
    <row r="13" spans="1:44" s="143" customFormat="1" ht="39" customHeight="1">
      <c r="A13" s="463">
        <v>1</v>
      </c>
      <c r="B13" s="366"/>
      <c r="C13" s="366"/>
      <c r="D13" s="448" t="str">
        <f aca="true" t="shared" si="1" ref="D13:D27">VLOOKUP($C13,$I$12:$M$25,2)</f>
        <v>Ingrese el tipo de obra</v>
      </c>
      <c r="E13" s="380"/>
      <c r="F13" s="449" t="str">
        <f aca="true" t="shared" si="2" ref="F13:F27">VLOOKUP($E13,$K$12:$L$15,2)</f>
        <v>En calidad de </v>
      </c>
      <c r="G13" s="450"/>
      <c r="H13" s="143" t="str">
        <f>AB13</f>
        <v> </v>
      </c>
      <c r="I13" s="657">
        <v>1</v>
      </c>
      <c r="J13" s="647" t="s">
        <v>151</v>
      </c>
      <c r="K13" s="451">
        <v>1</v>
      </c>
      <c r="L13" s="452" t="s">
        <v>47</v>
      </c>
      <c r="M13" s="453">
        <v>3</v>
      </c>
      <c r="N13" s="454"/>
      <c r="O13" s="354">
        <f>IF(AND(C13=1,E13=1),1,0)</f>
        <v>0</v>
      </c>
      <c r="P13" s="354">
        <f>IF(AND(C13=1,E13=2),1,0)</f>
        <v>0</v>
      </c>
      <c r="Q13" s="354">
        <f>IF(AND(C13=1,E13=3),1,0)</f>
        <v>0</v>
      </c>
      <c r="R13" s="354">
        <f>IF(AND(C13=2,E13=1),1,0)</f>
        <v>0</v>
      </c>
      <c r="S13" s="354">
        <f>IF(AND(C13=2,E13=2),1,0)</f>
        <v>0</v>
      </c>
      <c r="T13" s="354">
        <f>IF(AND(C13=3,E13=1),1,0)</f>
        <v>0</v>
      </c>
      <c r="U13" s="354">
        <f>IF(AND(C13=3,E13=2),1,0)</f>
        <v>0</v>
      </c>
      <c r="V13" s="354">
        <f>IF(AND(C13=4,E13=1),1,0)</f>
        <v>0</v>
      </c>
      <c r="W13" s="354">
        <f>IF(AND(C13=4,E13=2),1,0)</f>
        <v>0</v>
      </c>
      <c r="X13" s="354">
        <f>IF(AND(C13=5,E13=1),1,0)</f>
        <v>0</v>
      </c>
      <c r="Y13" s="354">
        <f>IF(AND(C13=5,E13=2),1,0)</f>
        <v>0</v>
      </c>
      <c r="Z13" s="354">
        <f>IF(AND(C13=6,E13=1),1,0)</f>
        <v>0</v>
      </c>
      <c r="AA13" s="438">
        <f>IF(AND(C13=6,E13=2),1,0)</f>
        <v>0</v>
      </c>
      <c r="AB13" s="455" t="str">
        <f>IF(C13&gt;1,IF(E13=3,"ERROR"," ")," ")</f>
        <v> </v>
      </c>
      <c r="AD13" s="435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36"/>
    </row>
    <row r="14" spans="1:44" s="143" customFormat="1" ht="39" customHeight="1">
      <c r="A14" s="463">
        <v>2</v>
      </c>
      <c r="B14" s="366"/>
      <c r="C14" s="366"/>
      <c r="D14" s="448" t="str">
        <f t="shared" si="1"/>
        <v>Ingrese el tipo de obra</v>
      </c>
      <c r="E14" s="380"/>
      <c r="F14" s="449" t="str">
        <f t="shared" si="2"/>
        <v>En calidad de </v>
      </c>
      <c r="G14" s="450"/>
      <c r="H14" s="143" t="str">
        <f aca="true" t="shared" si="3" ref="H14:H27">AB14</f>
        <v> </v>
      </c>
      <c r="I14" s="652"/>
      <c r="J14" s="649"/>
      <c r="K14" s="451">
        <v>2</v>
      </c>
      <c r="L14" s="456" t="s">
        <v>48</v>
      </c>
      <c r="M14" s="453">
        <v>2</v>
      </c>
      <c r="N14" s="454"/>
      <c r="O14" s="354">
        <f>IF(AND(C14=1,E14=1),1,0)</f>
        <v>0</v>
      </c>
      <c r="P14" s="354">
        <f aca="true" t="shared" si="4" ref="P14:P27">IF(AND(C14=1,E14=2),1,0)</f>
        <v>0</v>
      </c>
      <c r="Q14" s="354">
        <f aca="true" t="shared" si="5" ref="Q14:Q27">IF(AND(C14=1,E14=3),1,0)</f>
        <v>0</v>
      </c>
      <c r="R14" s="354">
        <f aca="true" t="shared" si="6" ref="R14:R27">IF(AND(C14=2,E14=1),1,0)</f>
        <v>0</v>
      </c>
      <c r="S14" s="354">
        <f aca="true" t="shared" si="7" ref="S14:S27">IF(AND(C14=2,E14=2),1,0)</f>
        <v>0</v>
      </c>
      <c r="T14" s="354">
        <f aca="true" t="shared" si="8" ref="T14:T27">IF(AND(C14=3,E14=1),1,0)</f>
        <v>0</v>
      </c>
      <c r="U14" s="354">
        <f aca="true" t="shared" si="9" ref="U14:U27">IF(AND(C14=3,E14=2),1,0)</f>
        <v>0</v>
      </c>
      <c r="V14" s="354">
        <f aca="true" t="shared" si="10" ref="V14:V27">IF(AND(C14=4,E14=1),1,0)</f>
        <v>0</v>
      </c>
      <c r="W14" s="354">
        <f aca="true" t="shared" si="11" ref="W14:W27">IF(AND(C14=4,E14=2),1,0)</f>
        <v>0</v>
      </c>
      <c r="X14" s="354">
        <f aca="true" t="shared" si="12" ref="X14:X27">IF(AND(C14=5,E14=1),1,0)</f>
        <v>0</v>
      </c>
      <c r="Y14" s="354">
        <f aca="true" t="shared" si="13" ref="Y14:Y27">IF(AND(C14=5,E14=2),1,0)</f>
        <v>0</v>
      </c>
      <c r="Z14" s="354">
        <f aca="true" t="shared" si="14" ref="Z14:Z26">IF(AND(C14=6,E14=1),1,0)</f>
        <v>0</v>
      </c>
      <c r="AA14" s="438">
        <f aca="true" t="shared" si="15" ref="AA14:AA27">IF(AND(C14=6,E14=2),1,0)</f>
        <v>0</v>
      </c>
      <c r="AB14" s="455" t="str">
        <f aca="true" t="shared" si="16" ref="AB14:AB27">IF(C14&gt;1,IF(E14=3,"ERROR"," ")," ")</f>
        <v> </v>
      </c>
      <c r="AD14" s="437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438"/>
    </row>
    <row r="15" spans="1:44" s="143" customFormat="1" ht="39" customHeight="1" thickBot="1">
      <c r="A15" s="463">
        <v>3</v>
      </c>
      <c r="B15" s="366"/>
      <c r="C15" s="366"/>
      <c r="D15" s="448" t="str">
        <f t="shared" si="1"/>
        <v>Ingrese el tipo de obra</v>
      </c>
      <c r="E15" s="380"/>
      <c r="F15" s="449" t="str">
        <f t="shared" si="2"/>
        <v>En calidad de </v>
      </c>
      <c r="G15" s="450"/>
      <c r="H15" s="143" t="str">
        <f t="shared" si="3"/>
        <v> </v>
      </c>
      <c r="I15" s="652"/>
      <c r="J15" s="648"/>
      <c r="K15" s="451">
        <v>3</v>
      </c>
      <c r="L15" s="456" t="s">
        <v>49</v>
      </c>
      <c r="M15" s="453">
        <v>1</v>
      </c>
      <c r="N15" s="454"/>
      <c r="O15" s="354">
        <f aca="true" t="shared" si="17" ref="O15:O26">IF(AND(C15=1,E15=1),1,0)</f>
        <v>0</v>
      </c>
      <c r="P15" s="354">
        <f t="shared" si="4"/>
        <v>0</v>
      </c>
      <c r="Q15" s="354">
        <f t="shared" si="5"/>
        <v>0</v>
      </c>
      <c r="R15" s="354">
        <f t="shared" si="6"/>
        <v>0</v>
      </c>
      <c r="S15" s="354">
        <f t="shared" si="7"/>
        <v>0</v>
      </c>
      <c r="T15" s="354">
        <f t="shared" si="8"/>
        <v>0</v>
      </c>
      <c r="U15" s="354">
        <f t="shared" si="9"/>
        <v>0</v>
      </c>
      <c r="V15" s="354">
        <f t="shared" si="10"/>
        <v>0</v>
      </c>
      <c r="W15" s="354">
        <f t="shared" si="11"/>
        <v>0</v>
      </c>
      <c r="X15" s="354">
        <f t="shared" si="12"/>
        <v>0</v>
      </c>
      <c r="Y15" s="354">
        <f t="shared" si="13"/>
        <v>0</v>
      </c>
      <c r="Z15" s="354">
        <f t="shared" si="14"/>
        <v>0</v>
      </c>
      <c r="AA15" s="438">
        <f t="shared" si="15"/>
        <v>0</v>
      </c>
      <c r="AB15" s="455" t="str">
        <f t="shared" si="16"/>
        <v> </v>
      </c>
      <c r="AD15" s="437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438"/>
    </row>
    <row r="16" spans="1:44" s="143" customFormat="1" ht="39" customHeight="1">
      <c r="A16" s="463">
        <v>4</v>
      </c>
      <c r="B16" s="366"/>
      <c r="C16" s="366"/>
      <c r="D16" s="448" t="str">
        <f t="shared" si="1"/>
        <v>Ingrese el tipo de obra</v>
      </c>
      <c r="E16" s="380"/>
      <c r="F16" s="449" t="str">
        <f t="shared" si="2"/>
        <v>En calidad de </v>
      </c>
      <c r="G16" s="450"/>
      <c r="H16" s="143" t="str">
        <f t="shared" si="3"/>
        <v> </v>
      </c>
      <c r="I16" s="652">
        <v>2</v>
      </c>
      <c r="J16" s="647" t="s">
        <v>152</v>
      </c>
      <c r="K16" s="451">
        <v>1</v>
      </c>
      <c r="L16" s="452" t="s">
        <v>47</v>
      </c>
      <c r="M16" s="453">
        <v>1</v>
      </c>
      <c r="N16" s="454"/>
      <c r="O16" s="354">
        <f t="shared" si="17"/>
        <v>0</v>
      </c>
      <c r="P16" s="354">
        <f t="shared" si="4"/>
        <v>0</v>
      </c>
      <c r="Q16" s="354">
        <f t="shared" si="5"/>
        <v>0</v>
      </c>
      <c r="R16" s="354">
        <f t="shared" si="6"/>
        <v>0</v>
      </c>
      <c r="S16" s="354">
        <f t="shared" si="7"/>
        <v>0</v>
      </c>
      <c r="T16" s="354">
        <f t="shared" si="8"/>
        <v>0</v>
      </c>
      <c r="U16" s="354">
        <f t="shared" si="9"/>
        <v>0</v>
      </c>
      <c r="V16" s="354">
        <f t="shared" si="10"/>
        <v>0</v>
      </c>
      <c r="W16" s="354">
        <f t="shared" si="11"/>
        <v>0</v>
      </c>
      <c r="X16" s="354">
        <f t="shared" si="12"/>
        <v>0</v>
      </c>
      <c r="Y16" s="354">
        <f t="shared" si="13"/>
        <v>0</v>
      </c>
      <c r="Z16" s="354">
        <f t="shared" si="14"/>
        <v>0</v>
      </c>
      <c r="AA16" s="438">
        <f t="shared" si="15"/>
        <v>0</v>
      </c>
      <c r="AB16" s="455" t="str">
        <f t="shared" si="16"/>
        <v> </v>
      </c>
      <c r="AD16" s="437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438"/>
    </row>
    <row r="17" spans="1:44" s="143" customFormat="1" ht="39" customHeight="1" thickBot="1">
      <c r="A17" s="463">
        <v>5</v>
      </c>
      <c r="B17" s="366"/>
      <c r="C17" s="366"/>
      <c r="D17" s="448" t="str">
        <f t="shared" si="1"/>
        <v>Ingrese el tipo de obra</v>
      </c>
      <c r="E17" s="380"/>
      <c r="F17" s="449" t="str">
        <f t="shared" si="2"/>
        <v>En calidad de </v>
      </c>
      <c r="G17" s="450"/>
      <c r="H17" s="143" t="str">
        <f t="shared" si="3"/>
        <v> </v>
      </c>
      <c r="I17" s="652"/>
      <c r="J17" s="648"/>
      <c r="K17" s="451">
        <v>2</v>
      </c>
      <c r="L17" s="456" t="s">
        <v>48</v>
      </c>
      <c r="M17" s="453">
        <v>0.5</v>
      </c>
      <c r="N17" s="454"/>
      <c r="O17" s="354">
        <f t="shared" si="17"/>
        <v>0</v>
      </c>
      <c r="P17" s="354">
        <f t="shared" si="4"/>
        <v>0</v>
      </c>
      <c r="Q17" s="354">
        <f t="shared" si="5"/>
        <v>0</v>
      </c>
      <c r="R17" s="354">
        <f t="shared" si="6"/>
        <v>0</v>
      </c>
      <c r="S17" s="354">
        <f t="shared" si="7"/>
        <v>0</v>
      </c>
      <c r="T17" s="354">
        <f t="shared" si="8"/>
        <v>0</v>
      </c>
      <c r="U17" s="354">
        <f t="shared" si="9"/>
        <v>0</v>
      </c>
      <c r="V17" s="354">
        <f t="shared" si="10"/>
        <v>0</v>
      </c>
      <c r="W17" s="354">
        <f t="shared" si="11"/>
        <v>0</v>
      </c>
      <c r="X17" s="354">
        <f t="shared" si="12"/>
        <v>0</v>
      </c>
      <c r="Y17" s="354">
        <f t="shared" si="13"/>
        <v>0</v>
      </c>
      <c r="Z17" s="354">
        <f t="shared" si="14"/>
        <v>0</v>
      </c>
      <c r="AA17" s="438">
        <f t="shared" si="15"/>
        <v>0</v>
      </c>
      <c r="AB17" s="455" t="str">
        <f t="shared" si="16"/>
        <v> </v>
      </c>
      <c r="AD17" s="437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438"/>
    </row>
    <row r="18" spans="1:44" s="143" customFormat="1" ht="39" customHeight="1">
      <c r="A18" s="463">
        <v>6</v>
      </c>
      <c r="B18" s="366"/>
      <c r="C18" s="366"/>
      <c r="D18" s="448" t="str">
        <f t="shared" si="1"/>
        <v>Ingrese el tipo de obra</v>
      </c>
      <c r="E18" s="380"/>
      <c r="F18" s="449" t="str">
        <f t="shared" si="2"/>
        <v>En calidad de </v>
      </c>
      <c r="G18" s="450"/>
      <c r="H18" s="143" t="str">
        <f t="shared" si="3"/>
        <v> </v>
      </c>
      <c r="I18" s="652">
        <v>3</v>
      </c>
      <c r="J18" s="650" t="s">
        <v>153</v>
      </c>
      <c r="K18" s="457">
        <v>1</v>
      </c>
      <c r="L18" s="452" t="s">
        <v>47</v>
      </c>
      <c r="M18" s="453">
        <v>0.5</v>
      </c>
      <c r="N18" s="454"/>
      <c r="O18" s="354">
        <f t="shared" si="17"/>
        <v>0</v>
      </c>
      <c r="P18" s="354">
        <f t="shared" si="4"/>
        <v>0</v>
      </c>
      <c r="Q18" s="354">
        <f t="shared" si="5"/>
        <v>0</v>
      </c>
      <c r="R18" s="354">
        <f t="shared" si="6"/>
        <v>0</v>
      </c>
      <c r="S18" s="354">
        <f t="shared" si="7"/>
        <v>0</v>
      </c>
      <c r="T18" s="354">
        <f t="shared" si="8"/>
        <v>0</v>
      </c>
      <c r="U18" s="354">
        <f t="shared" si="9"/>
        <v>0</v>
      </c>
      <c r="V18" s="354">
        <f t="shared" si="10"/>
        <v>0</v>
      </c>
      <c r="W18" s="354">
        <f t="shared" si="11"/>
        <v>0</v>
      </c>
      <c r="X18" s="354">
        <f t="shared" si="12"/>
        <v>0</v>
      </c>
      <c r="Y18" s="354">
        <f t="shared" si="13"/>
        <v>0</v>
      </c>
      <c r="Z18" s="354">
        <f t="shared" si="14"/>
        <v>0</v>
      </c>
      <c r="AA18" s="438">
        <f t="shared" si="15"/>
        <v>0</v>
      </c>
      <c r="AB18" s="455" t="str">
        <f t="shared" si="16"/>
        <v> </v>
      </c>
      <c r="AD18" s="437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438"/>
    </row>
    <row r="19" spans="1:44" s="143" customFormat="1" ht="39" customHeight="1" thickBot="1">
      <c r="A19" s="463">
        <v>7</v>
      </c>
      <c r="B19" s="366"/>
      <c r="C19" s="366"/>
      <c r="D19" s="448" t="str">
        <f t="shared" si="1"/>
        <v>Ingrese el tipo de obra</v>
      </c>
      <c r="E19" s="380"/>
      <c r="F19" s="449" t="str">
        <f t="shared" si="2"/>
        <v>En calidad de </v>
      </c>
      <c r="G19" s="450"/>
      <c r="H19" s="143" t="str">
        <f t="shared" si="3"/>
        <v> </v>
      </c>
      <c r="I19" s="652"/>
      <c r="J19" s="651"/>
      <c r="K19" s="457">
        <v>2</v>
      </c>
      <c r="L19" s="456" t="s">
        <v>48</v>
      </c>
      <c r="M19" s="453">
        <v>0.3</v>
      </c>
      <c r="N19" s="454"/>
      <c r="O19" s="354">
        <f t="shared" si="17"/>
        <v>0</v>
      </c>
      <c r="P19" s="354">
        <f t="shared" si="4"/>
        <v>0</v>
      </c>
      <c r="Q19" s="354">
        <f t="shared" si="5"/>
        <v>0</v>
      </c>
      <c r="R19" s="354">
        <f t="shared" si="6"/>
        <v>0</v>
      </c>
      <c r="S19" s="354">
        <f t="shared" si="7"/>
        <v>0</v>
      </c>
      <c r="T19" s="354">
        <f t="shared" si="8"/>
        <v>0</v>
      </c>
      <c r="U19" s="354">
        <f t="shared" si="9"/>
        <v>0</v>
      </c>
      <c r="V19" s="354">
        <f t="shared" si="10"/>
        <v>0</v>
      </c>
      <c r="W19" s="354">
        <f t="shared" si="11"/>
        <v>0</v>
      </c>
      <c r="X19" s="354">
        <f t="shared" si="12"/>
        <v>0</v>
      </c>
      <c r="Y19" s="354">
        <f t="shared" si="13"/>
        <v>0</v>
      </c>
      <c r="Z19" s="354">
        <f t="shared" si="14"/>
        <v>0</v>
      </c>
      <c r="AA19" s="438">
        <f t="shared" si="15"/>
        <v>0</v>
      </c>
      <c r="AB19" s="455" t="str">
        <f t="shared" si="16"/>
        <v> </v>
      </c>
      <c r="AD19" s="437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438"/>
    </row>
    <row r="20" spans="1:44" s="143" customFormat="1" ht="39" customHeight="1">
      <c r="A20" s="463">
        <v>8</v>
      </c>
      <c r="B20" s="366"/>
      <c r="C20" s="366"/>
      <c r="D20" s="448" t="str">
        <f t="shared" si="1"/>
        <v>Ingrese el tipo de obra</v>
      </c>
      <c r="E20" s="380"/>
      <c r="F20" s="449" t="str">
        <f t="shared" si="2"/>
        <v>En calidad de </v>
      </c>
      <c r="G20" s="450"/>
      <c r="H20" s="143" t="str">
        <f t="shared" si="3"/>
        <v> </v>
      </c>
      <c r="I20" s="652">
        <v>4</v>
      </c>
      <c r="J20" s="647" t="s">
        <v>154</v>
      </c>
      <c r="K20" s="451">
        <v>1</v>
      </c>
      <c r="L20" s="452" t="s">
        <v>47</v>
      </c>
      <c r="M20" s="453">
        <v>0.3</v>
      </c>
      <c r="N20" s="454"/>
      <c r="O20" s="354">
        <f t="shared" si="17"/>
        <v>0</v>
      </c>
      <c r="P20" s="354">
        <f t="shared" si="4"/>
        <v>0</v>
      </c>
      <c r="Q20" s="354">
        <f t="shared" si="5"/>
        <v>0</v>
      </c>
      <c r="R20" s="354">
        <f t="shared" si="6"/>
        <v>0</v>
      </c>
      <c r="S20" s="354">
        <f t="shared" si="7"/>
        <v>0</v>
      </c>
      <c r="T20" s="354">
        <f t="shared" si="8"/>
        <v>0</v>
      </c>
      <c r="U20" s="354">
        <f t="shared" si="9"/>
        <v>0</v>
      </c>
      <c r="V20" s="354">
        <f t="shared" si="10"/>
        <v>0</v>
      </c>
      <c r="W20" s="354">
        <f t="shared" si="11"/>
        <v>0</v>
      </c>
      <c r="X20" s="354">
        <f t="shared" si="12"/>
        <v>0</v>
      </c>
      <c r="Y20" s="354">
        <f t="shared" si="13"/>
        <v>0</v>
      </c>
      <c r="Z20" s="354">
        <f t="shared" si="14"/>
        <v>0</v>
      </c>
      <c r="AA20" s="438">
        <f t="shared" si="15"/>
        <v>0</v>
      </c>
      <c r="AB20" s="455" t="str">
        <f t="shared" si="16"/>
        <v> </v>
      </c>
      <c r="AD20" s="437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438"/>
    </row>
    <row r="21" spans="1:44" s="143" customFormat="1" ht="39" customHeight="1" thickBot="1">
      <c r="A21" s="463">
        <v>9</v>
      </c>
      <c r="B21" s="366"/>
      <c r="C21" s="366"/>
      <c r="D21" s="448" t="str">
        <f t="shared" si="1"/>
        <v>Ingrese el tipo de obra</v>
      </c>
      <c r="E21" s="380"/>
      <c r="F21" s="449" t="str">
        <f t="shared" si="2"/>
        <v>En calidad de </v>
      </c>
      <c r="G21" s="450"/>
      <c r="H21" s="143" t="str">
        <f t="shared" si="3"/>
        <v> </v>
      </c>
      <c r="I21" s="652"/>
      <c r="J21" s="648"/>
      <c r="K21" s="451">
        <v>2</v>
      </c>
      <c r="L21" s="456" t="s">
        <v>48</v>
      </c>
      <c r="M21" s="453">
        <v>0.2</v>
      </c>
      <c r="N21" s="454"/>
      <c r="O21" s="354">
        <f t="shared" si="17"/>
        <v>0</v>
      </c>
      <c r="P21" s="354">
        <f t="shared" si="4"/>
        <v>0</v>
      </c>
      <c r="Q21" s="354">
        <f t="shared" si="5"/>
        <v>0</v>
      </c>
      <c r="R21" s="354">
        <f t="shared" si="6"/>
        <v>0</v>
      </c>
      <c r="S21" s="354">
        <f t="shared" si="7"/>
        <v>0</v>
      </c>
      <c r="T21" s="354">
        <f t="shared" si="8"/>
        <v>0</v>
      </c>
      <c r="U21" s="354">
        <f t="shared" si="9"/>
        <v>0</v>
      </c>
      <c r="V21" s="354">
        <f t="shared" si="10"/>
        <v>0</v>
      </c>
      <c r="W21" s="354">
        <f t="shared" si="11"/>
        <v>0</v>
      </c>
      <c r="X21" s="354">
        <f t="shared" si="12"/>
        <v>0</v>
      </c>
      <c r="Y21" s="354">
        <f t="shared" si="13"/>
        <v>0</v>
      </c>
      <c r="Z21" s="354">
        <f t="shared" si="14"/>
        <v>0</v>
      </c>
      <c r="AA21" s="438">
        <f t="shared" si="15"/>
        <v>0</v>
      </c>
      <c r="AB21" s="455" t="str">
        <f t="shared" si="16"/>
        <v> </v>
      </c>
      <c r="AD21" s="437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438"/>
    </row>
    <row r="22" spans="1:44" s="143" customFormat="1" ht="39" customHeight="1">
      <c r="A22" s="463">
        <v>10</v>
      </c>
      <c r="B22" s="366"/>
      <c r="C22" s="366"/>
      <c r="D22" s="448" t="str">
        <f t="shared" si="1"/>
        <v>Ingrese el tipo de obra</v>
      </c>
      <c r="E22" s="380"/>
      <c r="F22" s="449" t="str">
        <f t="shared" si="2"/>
        <v>En calidad de </v>
      </c>
      <c r="G22" s="450"/>
      <c r="H22" s="143" t="str">
        <f t="shared" si="3"/>
        <v> </v>
      </c>
      <c r="I22" s="652">
        <v>5</v>
      </c>
      <c r="J22" s="647" t="s">
        <v>155</v>
      </c>
      <c r="K22" s="451">
        <v>1</v>
      </c>
      <c r="L22" s="452" t="s">
        <v>47</v>
      </c>
      <c r="M22" s="453">
        <v>0.1</v>
      </c>
      <c r="N22" s="454"/>
      <c r="O22" s="354">
        <f t="shared" si="17"/>
        <v>0</v>
      </c>
      <c r="P22" s="354">
        <f t="shared" si="4"/>
        <v>0</v>
      </c>
      <c r="Q22" s="354">
        <f t="shared" si="5"/>
        <v>0</v>
      </c>
      <c r="R22" s="354">
        <f t="shared" si="6"/>
        <v>0</v>
      </c>
      <c r="S22" s="354">
        <f t="shared" si="7"/>
        <v>0</v>
      </c>
      <c r="T22" s="354">
        <f t="shared" si="8"/>
        <v>0</v>
      </c>
      <c r="U22" s="354">
        <f t="shared" si="9"/>
        <v>0</v>
      </c>
      <c r="V22" s="354">
        <f t="shared" si="10"/>
        <v>0</v>
      </c>
      <c r="W22" s="354">
        <f t="shared" si="11"/>
        <v>0</v>
      </c>
      <c r="X22" s="354">
        <f t="shared" si="12"/>
        <v>0</v>
      </c>
      <c r="Y22" s="354">
        <f t="shared" si="13"/>
        <v>0</v>
      </c>
      <c r="Z22" s="354">
        <f t="shared" si="14"/>
        <v>0</v>
      </c>
      <c r="AA22" s="438">
        <f t="shared" si="15"/>
        <v>0</v>
      </c>
      <c r="AB22" s="455" t="str">
        <f t="shared" si="16"/>
        <v> </v>
      </c>
      <c r="AD22" s="437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438"/>
    </row>
    <row r="23" spans="1:44" s="143" customFormat="1" ht="39" customHeight="1" thickBot="1">
      <c r="A23" s="463">
        <v>11</v>
      </c>
      <c r="B23" s="366"/>
      <c r="C23" s="366"/>
      <c r="D23" s="448" t="str">
        <f t="shared" si="1"/>
        <v>Ingrese el tipo de obra</v>
      </c>
      <c r="E23" s="380"/>
      <c r="F23" s="449" t="str">
        <f t="shared" si="2"/>
        <v>En calidad de </v>
      </c>
      <c r="G23" s="450"/>
      <c r="H23" s="143" t="str">
        <f t="shared" si="3"/>
        <v> </v>
      </c>
      <c r="I23" s="652"/>
      <c r="J23" s="648"/>
      <c r="K23" s="451">
        <v>2</v>
      </c>
      <c r="L23" s="456" t="s">
        <v>48</v>
      </c>
      <c r="M23" s="453">
        <v>0.05</v>
      </c>
      <c r="N23" s="454"/>
      <c r="O23" s="354">
        <f t="shared" si="17"/>
        <v>0</v>
      </c>
      <c r="P23" s="354">
        <f t="shared" si="4"/>
        <v>0</v>
      </c>
      <c r="Q23" s="354">
        <f t="shared" si="5"/>
        <v>0</v>
      </c>
      <c r="R23" s="354">
        <f t="shared" si="6"/>
        <v>0</v>
      </c>
      <c r="S23" s="354">
        <f t="shared" si="7"/>
        <v>0</v>
      </c>
      <c r="T23" s="354">
        <f t="shared" si="8"/>
        <v>0</v>
      </c>
      <c r="U23" s="354">
        <f t="shared" si="9"/>
        <v>0</v>
      </c>
      <c r="V23" s="354">
        <f t="shared" si="10"/>
        <v>0</v>
      </c>
      <c r="W23" s="354">
        <f t="shared" si="11"/>
        <v>0</v>
      </c>
      <c r="X23" s="354">
        <f t="shared" si="12"/>
        <v>0</v>
      </c>
      <c r="Y23" s="354">
        <f t="shared" si="13"/>
        <v>0</v>
      </c>
      <c r="Z23" s="354">
        <f t="shared" si="14"/>
        <v>0</v>
      </c>
      <c r="AA23" s="438">
        <f t="shared" si="15"/>
        <v>0</v>
      </c>
      <c r="AB23" s="455" t="str">
        <f t="shared" si="16"/>
        <v> </v>
      </c>
      <c r="AD23" s="437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438"/>
    </row>
    <row r="24" spans="1:44" s="143" customFormat="1" ht="39" customHeight="1">
      <c r="A24" s="463">
        <v>12</v>
      </c>
      <c r="B24" s="366"/>
      <c r="C24" s="366"/>
      <c r="D24" s="448" t="str">
        <f t="shared" si="1"/>
        <v>Ingrese el tipo de obra</v>
      </c>
      <c r="E24" s="380"/>
      <c r="F24" s="449" t="str">
        <f t="shared" si="2"/>
        <v>En calidad de </v>
      </c>
      <c r="G24" s="450"/>
      <c r="H24" s="143" t="str">
        <f t="shared" si="3"/>
        <v> </v>
      </c>
      <c r="I24" s="652">
        <v>6</v>
      </c>
      <c r="J24" s="647" t="s">
        <v>156</v>
      </c>
      <c r="K24" s="451">
        <v>1</v>
      </c>
      <c r="L24" s="452" t="s">
        <v>47</v>
      </c>
      <c r="M24" s="453">
        <v>0.3</v>
      </c>
      <c r="N24" s="454"/>
      <c r="O24" s="354">
        <f t="shared" si="17"/>
        <v>0</v>
      </c>
      <c r="P24" s="354">
        <f t="shared" si="4"/>
        <v>0</v>
      </c>
      <c r="Q24" s="354">
        <f t="shared" si="5"/>
        <v>0</v>
      </c>
      <c r="R24" s="354">
        <f t="shared" si="6"/>
        <v>0</v>
      </c>
      <c r="S24" s="354">
        <f t="shared" si="7"/>
        <v>0</v>
      </c>
      <c r="T24" s="354">
        <f t="shared" si="8"/>
        <v>0</v>
      </c>
      <c r="U24" s="354">
        <f t="shared" si="9"/>
        <v>0</v>
      </c>
      <c r="V24" s="354">
        <f t="shared" si="10"/>
        <v>0</v>
      </c>
      <c r="W24" s="354">
        <f t="shared" si="11"/>
        <v>0</v>
      </c>
      <c r="X24" s="354">
        <f t="shared" si="12"/>
        <v>0</v>
      </c>
      <c r="Y24" s="354">
        <f t="shared" si="13"/>
        <v>0</v>
      </c>
      <c r="Z24" s="354">
        <f t="shared" si="14"/>
        <v>0</v>
      </c>
      <c r="AA24" s="438">
        <f t="shared" si="15"/>
        <v>0</v>
      </c>
      <c r="AB24" s="455" t="str">
        <f t="shared" si="16"/>
        <v> </v>
      </c>
      <c r="AD24" s="437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438"/>
    </row>
    <row r="25" spans="1:44" s="143" customFormat="1" ht="39" customHeight="1" thickBot="1">
      <c r="A25" s="463">
        <v>13</v>
      </c>
      <c r="B25" s="366"/>
      <c r="C25" s="366"/>
      <c r="D25" s="448" t="str">
        <f t="shared" si="1"/>
        <v>Ingrese el tipo de obra</v>
      </c>
      <c r="E25" s="380"/>
      <c r="F25" s="449" t="str">
        <f t="shared" si="2"/>
        <v>En calidad de </v>
      </c>
      <c r="G25" s="450"/>
      <c r="H25" s="143" t="str">
        <f t="shared" si="3"/>
        <v> </v>
      </c>
      <c r="I25" s="658"/>
      <c r="J25" s="648"/>
      <c r="K25" s="458">
        <v>2</v>
      </c>
      <c r="L25" s="459" t="s">
        <v>48</v>
      </c>
      <c r="M25" s="460">
        <v>0.25</v>
      </c>
      <c r="N25" s="454"/>
      <c r="O25" s="440">
        <f t="shared" si="17"/>
        <v>0</v>
      </c>
      <c r="P25" s="440">
        <f t="shared" si="4"/>
        <v>0</v>
      </c>
      <c r="Q25" s="440">
        <f t="shared" si="5"/>
        <v>0</v>
      </c>
      <c r="R25" s="440">
        <f t="shared" si="6"/>
        <v>0</v>
      </c>
      <c r="S25" s="440">
        <f t="shared" si="7"/>
        <v>0</v>
      </c>
      <c r="T25" s="440">
        <f t="shared" si="8"/>
        <v>0</v>
      </c>
      <c r="U25" s="440">
        <f t="shared" si="9"/>
        <v>0</v>
      </c>
      <c r="V25" s="440">
        <f t="shared" si="10"/>
        <v>0</v>
      </c>
      <c r="W25" s="440">
        <f t="shared" si="11"/>
        <v>0</v>
      </c>
      <c r="X25" s="440">
        <f t="shared" si="12"/>
        <v>0</v>
      </c>
      <c r="Y25" s="440">
        <f t="shared" si="13"/>
        <v>0</v>
      </c>
      <c r="Z25" s="440">
        <f t="shared" si="14"/>
        <v>0</v>
      </c>
      <c r="AA25" s="441">
        <f t="shared" si="15"/>
        <v>0</v>
      </c>
      <c r="AB25" s="455" t="str">
        <f t="shared" si="16"/>
        <v> </v>
      </c>
      <c r="AD25" s="437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438"/>
    </row>
    <row r="26" spans="1:44" s="143" customFormat="1" ht="39" customHeight="1">
      <c r="A26" s="463">
        <v>14</v>
      </c>
      <c r="B26" s="366"/>
      <c r="C26" s="366"/>
      <c r="D26" s="448" t="str">
        <f t="shared" si="1"/>
        <v>Ingrese el tipo de obra</v>
      </c>
      <c r="E26" s="380"/>
      <c r="F26" s="449" t="str">
        <f t="shared" si="2"/>
        <v>En calidad de </v>
      </c>
      <c r="G26" s="450"/>
      <c r="H26" s="143" t="str">
        <f t="shared" si="3"/>
        <v> </v>
      </c>
      <c r="O26" s="435">
        <f t="shared" si="17"/>
        <v>0</v>
      </c>
      <c r="P26" s="414">
        <f t="shared" si="4"/>
        <v>0</v>
      </c>
      <c r="Q26" s="414">
        <f t="shared" si="5"/>
        <v>0</v>
      </c>
      <c r="R26" s="414">
        <f t="shared" si="6"/>
        <v>0</v>
      </c>
      <c r="S26" s="414">
        <f t="shared" si="7"/>
        <v>0</v>
      </c>
      <c r="T26" s="414">
        <f t="shared" si="8"/>
        <v>0</v>
      </c>
      <c r="U26" s="414">
        <f t="shared" si="9"/>
        <v>0</v>
      </c>
      <c r="V26" s="414">
        <f t="shared" si="10"/>
        <v>0</v>
      </c>
      <c r="W26" s="436">
        <f t="shared" si="11"/>
        <v>0</v>
      </c>
      <c r="X26" s="143">
        <f t="shared" si="12"/>
        <v>0</v>
      </c>
      <c r="Y26" s="143">
        <f t="shared" si="13"/>
        <v>0</v>
      </c>
      <c r="Z26" s="143">
        <f t="shared" si="14"/>
        <v>0</v>
      </c>
      <c r="AA26" s="143">
        <f t="shared" si="15"/>
        <v>0</v>
      </c>
      <c r="AB26" s="455" t="str">
        <f t="shared" si="16"/>
        <v> </v>
      </c>
      <c r="AD26" s="437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438"/>
    </row>
    <row r="27" spans="1:44" s="143" customFormat="1" ht="39" customHeight="1" thickBot="1">
      <c r="A27" s="464">
        <v>15</v>
      </c>
      <c r="B27" s="381"/>
      <c r="C27" s="360"/>
      <c r="D27" s="461" t="str">
        <f t="shared" si="1"/>
        <v>Ingrese el tipo de obra</v>
      </c>
      <c r="E27" s="382"/>
      <c r="F27" s="462" t="str">
        <f t="shared" si="2"/>
        <v>En calidad de </v>
      </c>
      <c r="G27" s="450"/>
      <c r="H27" s="143" t="str">
        <f t="shared" si="3"/>
        <v> </v>
      </c>
      <c r="O27" s="439">
        <f>IF(AND(C27=1,E27=1),1,0)</f>
        <v>0</v>
      </c>
      <c r="P27" s="440">
        <f t="shared" si="4"/>
        <v>0</v>
      </c>
      <c r="Q27" s="440">
        <f t="shared" si="5"/>
        <v>0</v>
      </c>
      <c r="R27" s="440">
        <f t="shared" si="6"/>
        <v>0</v>
      </c>
      <c r="S27" s="440">
        <f t="shared" si="7"/>
        <v>0</v>
      </c>
      <c r="T27" s="440">
        <f t="shared" si="8"/>
        <v>0</v>
      </c>
      <c r="U27" s="440">
        <f t="shared" si="9"/>
        <v>0</v>
      </c>
      <c r="V27" s="440">
        <f t="shared" si="10"/>
        <v>0</v>
      </c>
      <c r="W27" s="441">
        <f t="shared" si="11"/>
        <v>0</v>
      </c>
      <c r="X27" s="143">
        <f t="shared" si="12"/>
        <v>0</v>
      </c>
      <c r="Y27" s="143">
        <f t="shared" si="13"/>
        <v>0</v>
      </c>
      <c r="Z27" s="143">
        <f>IF(AND(C27=6,E27=1),1,0)</f>
        <v>0</v>
      </c>
      <c r="AA27" s="143">
        <f t="shared" si="15"/>
        <v>0</v>
      </c>
      <c r="AB27" s="455" t="str">
        <f t="shared" si="16"/>
        <v> </v>
      </c>
      <c r="AD27" s="439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1"/>
    </row>
    <row r="28" spans="1:28" ht="19.5" customHeight="1" hidden="1" thickBot="1">
      <c r="A28" s="25"/>
      <c r="B28" s="200"/>
      <c r="C28" s="201"/>
      <c r="D28" s="201"/>
      <c r="E28" s="201"/>
      <c r="F28" s="201"/>
      <c r="G28" s="10"/>
      <c r="N28" s="196" t="s">
        <v>193</v>
      </c>
      <c r="O28" s="202">
        <f>SUM(O13:O27)</f>
        <v>0</v>
      </c>
      <c r="P28" s="202">
        <f aca="true" t="shared" si="18" ref="P28:AA28">SUM(P13:P27)</f>
        <v>0</v>
      </c>
      <c r="Q28" s="202">
        <f t="shared" si="18"/>
        <v>0</v>
      </c>
      <c r="R28" s="202">
        <f t="shared" si="18"/>
        <v>0</v>
      </c>
      <c r="S28" s="202">
        <f t="shared" si="18"/>
        <v>0</v>
      </c>
      <c r="T28" s="202">
        <f t="shared" si="18"/>
        <v>0</v>
      </c>
      <c r="U28" s="202">
        <f t="shared" si="18"/>
        <v>0</v>
      </c>
      <c r="V28" s="202">
        <f t="shared" si="18"/>
        <v>0</v>
      </c>
      <c r="W28" s="202">
        <f t="shared" si="18"/>
        <v>0</v>
      </c>
      <c r="X28" s="202">
        <f t="shared" si="18"/>
        <v>0</v>
      </c>
      <c r="Y28" s="202">
        <f t="shared" si="18"/>
        <v>0</v>
      </c>
      <c r="Z28" s="202">
        <f t="shared" si="18"/>
        <v>0</v>
      </c>
      <c r="AA28" s="202">
        <f t="shared" si="18"/>
        <v>0</v>
      </c>
      <c r="AB28" s="172"/>
    </row>
    <row r="29" spans="8:28" ht="61.5" customHeight="1" hidden="1" thickBot="1">
      <c r="H29" s="99" t="s">
        <v>103</v>
      </c>
      <c r="I29" s="98">
        <f>IF(SUM($O$29:$AA$29)&lt;=12,SUM($O$29:$AA$29),12)</f>
        <v>0</v>
      </c>
      <c r="N29" s="171" t="s">
        <v>164</v>
      </c>
      <c r="O29" s="175">
        <f>SUM(O13:O27)*$M13</f>
        <v>0</v>
      </c>
      <c r="P29" s="175">
        <f>SUM(P13:P27)*$M14</f>
        <v>0</v>
      </c>
      <c r="Q29" s="175">
        <f>SUM(Q13:Q27)*$M15</f>
        <v>0</v>
      </c>
      <c r="R29" s="175">
        <f>SUM(R13:R27)*$M16</f>
        <v>0</v>
      </c>
      <c r="S29" s="175">
        <f>SUM(S13:S27)*$M17</f>
        <v>0</v>
      </c>
      <c r="T29" s="175">
        <f>SUM(T13:T27)*$M18</f>
        <v>0</v>
      </c>
      <c r="U29" s="175">
        <f>SUM(U13:U27)*$M19</f>
        <v>0</v>
      </c>
      <c r="V29" s="175">
        <f>SUM(V13:V27)*$M20</f>
        <v>0</v>
      </c>
      <c r="W29" s="175">
        <f>SUM(W13:W27)*$M21</f>
        <v>0</v>
      </c>
      <c r="X29" s="169">
        <f>SUM(X13:X27)*$M22</f>
        <v>0</v>
      </c>
      <c r="Y29" s="169">
        <f>SUM(Y13:Y27)*$M23</f>
        <v>0</v>
      </c>
      <c r="Z29" s="169">
        <f>SUM(Z13:Z27)*$M24</f>
        <v>0</v>
      </c>
      <c r="AA29" s="170">
        <f>SUM(AA13:AA27)*$M25</f>
        <v>0</v>
      </c>
      <c r="AB29" s="172"/>
    </row>
    <row r="30" ht="22.5" customHeight="1" hidden="1"/>
    <row r="31" ht="21" customHeight="1"/>
    <row r="32" ht="19.5" customHeight="1"/>
    <row r="33" ht="16.5" customHeight="1"/>
    <row r="37" ht="26.25" customHeight="1"/>
    <row r="39" ht="13.5" customHeight="1"/>
    <row r="48" ht="27.75" customHeight="1"/>
  </sheetData>
  <sheetProtection password="DFAF" sheet="1" objects="1" scenarios="1" selectLockedCells="1"/>
  <mergeCells count="22">
    <mergeCell ref="A7:G7"/>
    <mergeCell ref="A8:F8"/>
    <mergeCell ref="A11:A12"/>
    <mergeCell ref="B11:B12"/>
    <mergeCell ref="C11:D11"/>
    <mergeCell ref="A9:E9"/>
    <mergeCell ref="I24:I25"/>
    <mergeCell ref="I22:I23"/>
    <mergeCell ref="I20:I21"/>
    <mergeCell ref="I18:I19"/>
    <mergeCell ref="I16:I17"/>
    <mergeCell ref="G11:G12"/>
    <mergeCell ref="E11:F11"/>
    <mergeCell ref="I13:I15"/>
    <mergeCell ref="AD8:AR8"/>
    <mergeCell ref="AD9:AR9"/>
    <mergeCell ref="J22:J23"/>
    <mergeCell ref="J24:J25"/>
    <mergeCell ref="J13:J15"/>
    <mergeCell ref="J16:J17"/>
    <mergeCell ref="J18:J19"/>
    <mergeCell ref="J20:J21"/>
  </mergeCells>
  <dataValidations count="3">
    <dataValidation type="whole" allowBlank="1" showInputMessage="1" showErrorMessage="1" promptTitle="Ingrese tipo de participación: " prompt="1. Autor &#10;2. Coautor &#10;&#10;       y SOLO para LIBROS también &#10;&#10;3. Compilador" errorTitle="Valor inválido" error="Sólo puede ser de 1 a 3" sqref="E13:E28">
      <formula1>0</formula1>
      <formula2>3</formula2>
    </dataValidation>
    <dataValidation type="whole" allowBlank="1" showInputMessage="1" showErrorMessage="1" promptTitle="Valores válidos:" prompt="1.Libros &#10;2.Capítulo de libro &#10;3.Artículo con referato &#10;4.Artículo sin referato &#10;5.Artículo &#10;6. Producciones Pedagógicas  /Académicas" errorTitle="Dato incorrecto" error="Sólo puede ingresar unTipo de obra como se describe más arriba." sqref="C13:C28">
      <formula1>1</formula1>
      <formula2>6</formula2>
    </dataValidation>
    <dataValidation type="date" operator="greaterThanOrEqual" allowBlank="1" showInputMessage="1" showErrorMessage="1" promptTitle="Fecha Válida" prompt="Sólo se computará a partir de 1995.&#10;" errorTitle="Feha inválida" error="Sólo se computará a partir de 1995" sqref="G13:G27">
      <formula1>34700</formula1>
    </dataValidation>
  </dataValidations>
  <printOptions/>
  <pageMargins left="0.29" right="0.44" top="1" bottom="0.59" header="0" footer="0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</dc:creator>
  <cp:keywords/>
  <dc:description/>
  <cp:lastModifiedBy>-</cp:lastModifiedBy>
  <cp:lastPrinted>2009-12-22T21:53:20Z</cp:lastPrinted>
  <dcterms:created xsi:type="dcterms:W3CDTF">2007-03-09T21:51:10Z</dcterms:created>
  <dcterms:modified xsi:type="dcterms:W3CDTF">2009-12-24T01:26:36Z</dcterms:modified>
  <cp:category/>
  <cp:version/>
  <cp:contentType/>
  <cp:contentStatus/>
</cp:coreProperties>
</file>